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1u5X/yAl2Iu81gU8CqmDBsrU1YHz24wLuAEz3nqqFma4VMiy5qEzWyY++r9CtPUX4wtyORWgky5ayeGAd0XJzA==" workbookSaltValue="sfyAj64QzhlqP+eD0JyZXA==" workbookSpinCount="100000" lockStructure="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G13" i="1"/>
  <c r="E13" i="1"/>
  <c r="N21" i="1" l="1"/>
  <c r="M21" i="1"/>
  <c r="H19" i="1" l="1"/>
  <c r="G19" i="1"/>
  <c r="E19" i="1"/>
  <c r="J19" i="1" l="1"/>
  <c r="J20" i="1"/>
  <c r="L20" i="1" l="1"/>
  <c r="K20" i="1"/>
  <c r="I20" i="1"/>
  <c r="O20" i="1" l="1"/>
  <c r="P20" i="1" s="1"/>
  <c r="B14" i="1" l="1"/>
  <c r="B15" i="1" s="1"/>
  <c r="B16" i="1" s="1"/>
  <c r="B17" i="1" s="1"/>
  <c r="B18" i="1" s="1"/>
  <c r="B19" i="1" s="1"/>
  <c r="B20" i="1" s="1"/>
  <c r="H15" i="1"/>
  <c r="H21" i="1" s="1"/>
  <c r="G15" i="1"/>
  <c r="G21" i="1" s="1"/>
  <c r="E15" i="1"/>
  <c r="I15" i="1" l="1"/>
  <c r="J15" i="1"/>
  <c r="E21" i="1"/>
  <c r="K15" i="1"/>
  <c r="L15" i="1" l="1"/>
  <c r="K19" i="1" l="1"/>
  <c r="L19" i="1"/>
  <c r="I19" i="1"/>
  <c r="O19" i="1" l="1"/>
  <c r="P19" i="1" s="1"/>
  <c r="I14" i="1" l="1"/>
  <c r="J14" i="1"/>
  <c r="K14" i="1"/>
  <c r="L14" i="1"/>
  <c r="O14" i="1" l="1"/>
  <c r="P14" i="1" s="1"/>
  <c r="L18" i="1" l="1"/>
  <c r="K18" i="1"/>
  <c r="J18" i="1"/>
  <c r="I18" i="1"/>
  <c r="L17" i="1"/>
  <c r="K17" i="1"/>
  <c r="J17" i="1"/>
  <c r="L16" i="1"/>
  <c r="K16" i="1"/>
  <c r="J16" i="1"/>
  <c r="I16" i="1"/>
  <c r="L13" i="1"/>
  <c r="K13" i="1"/>
  <c r="J13" i="1"/>
  <c r="I13" i="1"/>
  <c r="I21" i="1" s="1"/>
  <c r="J21" i="1" l="1"/>
  <c r="K21" i="1"/>
  <c r="L21" i="1"/>
  <c r="O17" i="1"/>
  <c r="P17" i="1" s="1"/>
  <c r="O18" i="1"/>
  <c r="P18" i="1" s="1"/>
  <c r="O15" i="1"/>
  <c r="O16" i="1"/>
  <c r="P16" i="1" s="1"/>
  <c r="O13" i="1"/>
  <c r="O21" i="1" l="1"/>
  <c r="P15" i="1"/>
  <c r="P13" i="1"/>
  <c r="P24" i="1" l="1"/>
  <c r="P21" i="1"/>
</calcChain>
</file>

<file path=xl/sharedStrings.xml><?xml version="1.0" encoding="utf-8"?>
<sst xmlns="http://schemas.openxmlformats.org/spreadsheetml/2006/main" count="41" uniqueCount="41">
  <si>
    <t xml:space="preserve"> </t>
  </si>
  <si>
    <t>No.</t>
  </si>
  <si>
    <t>NOMBRE</t>
  </si>
  <si>
    <t>Puesto Oficial</t>
  </si>
  <si>
    <t>Devengado Mensual</t>
  </si>
  <si>
    <t>Total Devengado Mensual</t>
  </si>
  <si>
    <t>Deducciones</t>
  </si>
  <si>
    <t>Total
Deducciones</t>
  </si>
  <si>
    <t>Líquido</t>
  </si>
  <si>
    <t>Renglón 021</t>
  </si>
  <si>
    <t>Renglón 026</t>
  </si>
  <si>
    <t>Renglón 027</t>
  </si>
  <si>
    <t>Sueldo
Mensual</t>
  </si>
  <si>
    <t>Bono 
Profesional</t>
  </si>
  <si>
    <t>Bono 
Monetario</t>
  </si>
  <si>
    <t>Bono 
66-2000</t>
  </si>
  <si>
    <t>Montepío</t>
  </si>
  <si>
    <t>Fianza</t>
  </si>
  <si>
    <t>IGSS</t>
  </si>
  <si>
    <t>Amort. Bantrab</t>
  </si>
  <si>
    <t>ISR</t>
  </si>
  <si>
    <t>PROMEDIO POR 12 MESES</t>
  </si>
  <si>
    <t xml:space="preserve">Encargada de Compras </t>
  </si>
  <si>
    <t>Walter Gregorio Berganza Guinea</t>
  </si>
  <si>
    <t xml:space="preserve">Encargado de Presupuesto </t>
  </si>
  <si>
    <t>Mercy Elizabeth Edelman Rivas</t>
  </si>
  <si>
    <t>Sibia de Jesús Debroy Franco</t>
  </si>
  <si>
    <t>Encargada de Bodega</t>
  </si>
  <si>
    <t>Claudia Maribel Duran Rosales</t>
  </si>
  <si>
    <t xml:space="preserve">Encargada de Inventarios </t>
  </si>
  <si>
    <t xml:space="preserve">Jaime Orlando Velásquez Santizo </t>
  </si>
  <si>
    <t xml:space="preserve">Encargado de Tesorería </t>
  </si>
  <si>
    <t xml:space="preserve">Sub totales </t>
  </si>
  <si>
    <t xml:space="preserve">Total </t>
  </si>
  <si>
    <t>Encargada de Nómina</t>
  </si>
  <si>
    <t>Encargado de Cobro</t>
  </si>
  <si>
    <t>Rudy Rolando Hernández Juárez</t>
  </si>
  <si>
    <t xml:space="preserve">Jaquelin Abigail Alvarez Arana </t>
  </si>
  <si>
    <t xml:space="preserve">Encargada de Contabilidad </t>
  </si>
  <si>
    <t xml:space="preserve">Karen Rocio Villanueva Soto </t>
  </si>
  <si>
    <t>AUTORIDAD PARA EL MANEJO SUSTENTABLE DE LA CUENCA Y DEL LAGO DE AMATITLÁN
NÓMINA DE SUELDOS PERSONAL CONTRATADO BAJO EL  RENGLÓN 021 "PERSONAL SUPERNUMERARIO"  
CORRESPONDIENTE A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</si>
</sst>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10" x14ac:knownFonts="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2"/>
      <name val="Century Gothic"/>
      <family val="2"/>
    </font>
    <font>
      <b/>
      <sz val="12"/>
      <name val="Century Gothic"/>
      <family val="2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1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89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164" fontId="0" fillId="0" borderId="0" xfId="0" applyNumberFormat="1"/>
    <xf numFmtId="0" fontId="3" fillId="0" borderId="0" xfId="0" applyFont="1" applyFill="1"/>
    <xf numFmtId="0" fontId="4" fillId="0" borderId="0" xfId="0" applyFont="1" applyFill="1"/>
    <xf numFmtId="0" fontId="5" fillId="0" borderId="0" xfId="2" applyFont="1" applyFill="1" applyAlignment="1">
      <alignment vertical="center"/>
    </xf>
    <xf numFmtId="1" fontId="6" fillId="0" borderId="0" xfId="2" applyNumberFormat="1" applyFont="1" applyFill="1" applyBorder="1" applyAlignment="1">
      <alignment horizontal="center" vertical="center"/>
    </xf>
    <xf numFmtId="44" fontId="6" fillId="0" borderId="0" xfId="1" applyFont="1" applyFill="1" applyBorder="1" applyAlignment="1">
      <alignment vertical="center"/>
    </xf>
    <xf numFmtId="1" fontId="6" fillId="0" borderId="0" xfId="2" applyNumberFormat="1" applyFont="1" applyFill="1" applyBorder="1" applyAlignment="1">
      <alignment horizontal="left" vertical="center"/>
    </xf>
    <xf numFmtId="0" fontId="5" fillId="0" borderId="0" xfId="3" applyFont="1" applyFill="1" applyAlignment="1">
      <alignment vertical="center"/>
    </xf>
    <xf numFmtId="0" fontId="5" fillId="0" borderId="0" xfId="3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6" fillId="0" borderId="0" xfId="3" applyFont="1" applyFill="1" applyAlignment="1">
      <alignment horizontal="right" vertical="center"/>
    </xf>
    <xf numFmtId="0" fontId="6" fillId="0" borderId="0" xfId="3" applyFont="1" applyFill="1" applyBorder="1" applyAlignment="1">
      <alignment vertical="center"/>
    </xf>
    <xf numFmtId="0" fontId="7" fillId="0" borderId="0" xfId="0" applyFont="1"/>
    <xf numFmtId="164" fontId="7" fillId="0" borderId="0" xfId="0" applyNumberFormat="1" applyFont="1"/>
    <xf numFmtId="0" fontId="6" fillId="0" borderId="0" xfId="3" applyFont="1" applyFill="1" applyAlignment="1">
      <alignment horizontal="center" vertical="center"/>
    </xf>
    <xf numFmtId="44" fontId="7" fillId="0" borderId="0" xfId="1" applyFont="1"/>
    <xf numFmtId="0" fontId="8" fillId="0" borderId="0" xfId="0" applyFont="1"/>
    <xf numFmtId="0" fontId="5" fillId="0" borderId="0" xfId="2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5" fillId="0" borderId="0" xfId="2" applyFont="1" applyAlignment="1" applyProtection="1">
      <alignment vertical="center" wrapText="1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5" fillId="0" borderId="0" xfId="2" applyFont="1" applyFill="1" applyAlignment="1" applyProtection="1">
      <alignment vertical="center"/>
      <protection hidden="1"/>
    </xf>
    <xf numFmtId="0" fontId="6" fillId="0" borderId="0" xfId="2" applyFont="1" applyFill="1" applyAlignment="1" applyProtection="1">
      <alignment horizontal="center" vertical="center"/>
      <protection hidden="1"/>
    </xf>
    <xf numFmtId="0" fontId="6" fillId="0" borderId="0" xfId="2" applyFont="1" applyFill="1" applyAlignment="1" applyProtection="1">
      <alignment horizontal="left" vertical="center"/>
      <protection hidden="1"/>
    </xf>
    <xf numFmtId="0" fontId="6" fillId="0" borderId="0" xfId="3" applyFont="1" applyFill="1" applyBorder="1" applyAlignment="1" applyProtection="1">
      <alignment vertical="center"/>
      <protection hidden="1"/>
    </xf>
    <xf numFmtId="0" fontId="6" fillId="2" borderId="1" xfId="2" applyFont="1" applyFill="1" applyBorder="1" applyAlignment="1" applyProtection="1">
      <alignment horizontal="center" vertical="center"/>
      <protection hidden="1"/>
    </xf>
    <xf numFmtId="0" fontId="6" fillId="2" borderId="1" xfId="2" applyFont="1" applyFill="1" applyBorder="1" applyAlignment="1" applyProtection="1">
      <alignment horizontal="center" vertical="center" wrapText="1"/>
      <protection hidden="1"/>
    </xf>
    <xf numFmtId="0" fontId="6" fillId="2" borderId="2" xfId="2" applyFont="1" applyFill="1" applyBorder="1" applyAlignment="1" applyProtection="1">
      <alignment horizontal="center" vertical="center" wrapText="1"/>
      <protection hidden="1"/>
    </xf>
    <xf numFmtId="0" fontId="6" fillId="2" borderId="3" xfId="2" applyFont="1" applyFill="1" applyBorder="1" applyAlignment="1" applyProtection="1">
      <alignment horizontal="center" vertical="center" wrapText="1"/>
      <protection hidden="1"/>
    </xf>
    <xf numFmtId="0" fontId="6" fillId="2" borderId="4" xfId="2" applyFont="1" applyFill="1" applyBorder="1" applyAlignment="1" applyProtection="1">
      <alignment horizontal="center" vertical="center"/>
      <protection hidden="1"/>
    </xf>
    <xf numFmtId="0" fontId="6" fillId="2" borderId="5" xfId="2" applyFont="1" applyFill="1" applyBorder="1" applyAlignment="1" applyProtection="1">
      <alignment horizontal="center" vertical="center"/>
      <protection hidden="1"/>
    </xf>
    <xf numFmtId="0" fontId="6" fillId="2" borderId="6" xfId="2" applyFont="1" applyFill="1" applyBorder="1" applyAlignment="1" applyProtection="1">
      <alignment horizontal="center" vertical="center" wrapText="1"/>
      <protection hidden="1"/>
    </xf>
    <xf numFmtId="0" fontId="6" fillId="2" borderId="7" xfId="2" applyFont="1" applyFill="1" applyBorder="1" applyAlignment="1" applyProtection="1">
      <alignment horizontal="center" vertical="center" wrapText="1"/>
      <protection hidden="1"/>
    </xf>
    <xf numFmtId="0" fontId="6" fillId="2" borderId="1" xfId="2" applyFont="1" applyFill="1" applyBorder="1" applyAlignment="1" applyProtection="1">
      <alignment horizontal="center" vertical="center"/>
      <protection hidden="1"/>
    </xf>
    <xf numFmtId="0" fontId="6" fillId="2" borderId="1" xfId="2" applyFont="1" applyFill="1" applyBorder="1" applyAlignment="1" applyProtection="1">
      <alignment horizontal="center" vertical="center" wrapText="1"/>
      <protection hidden="1"/>
    </xf>
    <xf numFmtId="0" fontId="6" fillId="2" borderId="4" xfId="2" applyFont="1" applyFill="1" applyBorder="1" applyAlignment="1" applyProtection="1">
      <alignment horizontal="center" vertical="center"/>
      <protection hidden="1"/>
    </xf>
    <xf numFmtId="0" fontId="5" fillId="2" borderId="1" xfId="2" applyFont="1" applyFill="1" applyBorder="1" applyAlignment="1" applyProtection="1">
      <alignment horizontal="center" vertical="center"/>
      <protection hidden="1"/>
    </xf>
    <xf numFmtId="0" fontId="5" fillId="2" borderId="1" xfId="2" applyFont="1" applyFill="1" applyBorder="1" applyAlignment="1" applyProtection="1">
      <alignment horizontal="center" vertical="center" wrapText="1"/>
      <protection hidden="1"/>
    </xf>
    <xf numFmtId="0" fontId="9" fillId="2" borderId="2" xfId="2" applyFont="1" applyFill="1" applyBorder="1" applyAlignment="1" applyProtection="1">
      <alignment horizontal="center" vertical="center" wrapText="1"/>
      <protection hidden="1"/>
    </xf>
    <xf numFmtId="0" fontId="6" fillId="2" borderId="4" xfId="2" applyFont="1" applyFill="1" applyBorder="1" applyAlignment="1" applyProtection="1">
      <alignment horizontal="center" vertical="center" wrapText="1"/>
      <protection hidden="1"/>
    </xf>
    <xf numFmtId="0" fontId="6" fillId="2" borderId="5" xfId="2" applyFont="1" applyFill="1" applyBorder="1" applyAlignment="1" applyProtection="1">
      <alignment horizontal="center" vertical="center" wrapText="1"/>
      <protection hidden="1"/>
    </xf>
    <xf numFmtId="0" fontId="5" fillId="0" borderId="11" xfId="2" applyFont="1" applyBorder="1" applyAlignment="1" applyProtection="1">
      <alignment vertical="center"/>
      <protection hidden="1"/>
    </xf>
    <xf numFmtId="0" fontId="6" fillId="2" borderId="8" xfId="2" applyFont="1" applyFill="1" applyBorder="1" applyAlignment="1" applyProtection="1">
      <alignment horizontal="center" vertical="center" wrapText="1"/>
      <protection hidden="1"/>
    </xf>
    <xf numFmtId="0" fontId="6" fillId="2" borderId="9" xfId="2" applyFont="1" applyFill="1" applyBorder="1" applyAlignment="1" applyProtection="1">
      <alignment horizontal="center" vertical="center" wrapText="1"/>
      <protection hidden="1"/>
    </xf>
    <xf numFmtId="0" fontId="9" fillId="2" borderId="8" xfId="2" applyFont="1" applyFill="1" applyBorder="1" applyAlignment="1" applyProtection="1">
      <alignment horizontal="center" vertical="center" wrapText="1"/>
      <protection hidden="1"/>
    </xf>
    <xf numFmtId="0" fontId="5" fillId="2" borderId="4" xfId="2" applyFont="1" applyFill="1" applyBorder="1" applyAlignment="1" applyProtection="1">
      <alignment horizontal="center" vertical="center" wrapText="1"/>
      <protection hidden="1"/>
    </xf>
    <xf numFmtId="0" fontId="5" fillId="2" borderId="5" xfId="2" applyFont="1" applyFill="1" applyBorder="1" applyAlignment="1" applyProtection="1">
      <alignment horizontal="center" vertical="center" wrapText="1"/>
      <protection hidden="1"/>
    </xf>
    <xf numFmtId="0" fontId="5" fillId="3" borderId="1" xfId="2" applyFont="1" applyFill="1" applyBorder="1" applyAlignment="1" applyProtection="1">
      <alignment horizontal="center" vertical="center" wrapText="1"/>
      <protection hidden="1"/>
    </xf>
    <xf numFmtId="0" fontId="5" fillId="3" borderId="1" xfId="2" applyFont="1" applyFill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5" fillId="3" borderId="1" xfId="2" applyNumberFormat="1" applyFont="1" applyFill="1" applyBorder="1" applyAlignment="1" applyProtection="1">
      <alignment horizontal="center" vertical="center"/>
      <protection hidden="1"/>
    </xf>
    <xf numFmtId="164" fontId="5" fillId="3" borderId="1" xfId="2" applyNumberFormat="1" applyFont="1" applyFill="1" applyBorder="1" applyAlignment="1" applyProtection="1">
      <alignment horizontal="center" vertical="center" wrapText="1"/>
      <protection hidden="1"/>
    </xf>
    <xf numFmtId="164" fontId="5" fillId="3" borderId="8" xfId="2" applyNumberFormat="1" applyFont="1" applyFill="1" applyBorder="1" applyAlignment="1" applyProtection="1">
      <alignment horizontal="center" vertical="center" wrapText="1"/>
      <protection hidden="1"/>
    </xf>
    <xf numFmtId="164" fontId="5" fillId="3" borderId="4" xfId="2" applyNumberFormat="1" applyFont="1" applyFill="1" applyBorder="1" applyAlignment="1" applyProtection="1">
      <alignment horizontal="center" vertical="center" wrapText="1"/>
      <protection hidden="1"/>
    </xf>
    <xf numFmtId="164" fontId="6" fillId="4" borderId="8" xfId="2" applyNumberFormat="1" applyFont="1" applyFill="1" applyBorder="1" applyAlignment="1" applyProtection="1">
      <alignment horizontal="center" vertical="center" wrapText="1"/>
      <protection hidden="1"/>
    </xf>
    <xf numFmtId="164" fontId="5" fillId="0" borderId="5" xfId="2" applyNumberFormat="1" applyFont="1" applyFill="1" applyBorder="1" applyAlignment="1" applyProtection="1">
      <alignment horizontal="center" vertical="center" wrapText="1"/>
      <protection hidden="1"/>
    </xf>
    <xf numFmtId="164" fontId="6" fillId="2" borderId="1" xfId="2" applyNumberFormat="1" applyFont="1" applyFill="1" applyBorder="1" applyAlignment="1" applyProtection="1">
      <alignment horizontal="center" vertical="center" wrapText="1"/>
      <protection hidden="1"/>
    </xf>
    <xf numFmtId="164" fontId="5" fillId="3" borderId="5" xfId="1" applyNumberFormat="1" applyFont="1" applyFill="1" applyBorder="1" applyAlignment="1" applyProtection="1">
      <alignment horizontal="center" vertical="center" wrapText="1"/>
      <protection hidden="1"/>
    </xf>
    <xf numFmtId="49" fontId="5" fillId="0" borderId="1" xfId="2" applyNumberFormat="1" applyFont="1" applyFill="1" applyBorder="1" applyAlignment="1" applyProtection="1">
      <alignment horizontal="center" vertical="center"/>
      <protection hidden="1"/>
    </xf>
    <xf numFmtId="164" fontId="5" fillId="3" borderId="1" xfId="1" applyNumberFormat="1" applyFont="1" applyFill="1" applyBorder="1" applyAlignment="1" applyProtection="1">
      <alignment horizontal="center" vertical="center"/>
      <protection hidden="1"/>
    </xf>
    <xf numFmtId="164" fontId="6" fillId="4" borderId="1" xfId="1" applyNumberFormat="1" applyFont="1" applyFill="1" applyBorder="1" applyAlignment="1" applyProtection="1">
      <alignment horizontal="center" vertical="center"/>
      <protection hidden="1"/>
    </xf>
    <xf numFmtId="164" fontId="5" fillId="3" borderId="4" xfId="1" applyNumberFormat="1" applyFont="1" applyFill="1" applyBorder="1" applyAlignment="1" applyProtection="1">
      <alignment horizontal="center" vertical="center"/>
      <protection hidden="1"/>
    </xf>
    <xf numFmtId="49" fontId="5" fillId="3" borderId="1" xfId="2" applyNumberFormat="1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 applyProtection="1">
      <alignment horizontal="center" vertical="center"/>
      <protection hidden="1"/>
    </xf>
    <xf numFmtId="0" fontId="7" fillId="0" borderId="1" xfId="0" applyFont="1" applyFill="1" applyBorder="1" applyAlignment="1" applyProtection="1">
      <alignment horizontal="center" vertical="center"/>
      <protection hidden="1"/>
    </xf>
    <xf numFmtId="164" fontId="5" fillId="3" borderId="8" xfId="1" applyNumberFormat="1" applyFont="1" applyFill="1" applyBorder="1" applyAlignment="1" applyProtection="1">
      <alignment horizontal="center" vertical="center"/>
      <protection hidden="1"/>
    </xf>
    <xf numFmtId="164" fontId="5" fillId="0" borderId="4" xfId="2" applyNumberFormat="1" applyFont="1" applyFill="1" applyBorder="1" applyAlignment="1" applyProtection="1">
      <alignment horizontal="center" vertical="center" wrapText="1"/>
      <protection hidden="1"/>
    </xf>
    <xf numFmtId="164" fontId="5" fillId="0" borderId="1" xfId="1" applyNumberFormat="1" applyFont="1" applyFill="1" applyBorder="1" applyAlignment="1" applyProtection="1">
      <alignment horizontal="center" vertical="center"/>
      <protection hidden="1"/>
    </xf>
    <xf numFmtId="0" fontId="5" fillId="0" borderId="0" xfId="2" applyFont="1" applyFill="1" applyBorder="1" applyAlignment="1" applyProtection="1">
      <alignment horizontal="center" vertical="center"/>
      <protection hidden="1"/>
    </xf>
    <xf numFmtId="0" fontId="5" fillId="0" borderId="0" xfId="2" applyFont="1" applyBorder="1" applyAlignment="1" applyProtection="1">
      <alignment horizontal="center" vertical="center"/>
      <protection hidden="1"/>
    </xf>
    <xf numFmtId="164" fontId="6" fillId="2" borderId="8" xfId="1" applyNumberFormat="1" applyFont="1" applyFill="1" applyBorder="1" applyAlignment="1" applyProtection="1">
      <alignment horizontal="center" vertical="center"/>
      <protection hidden="1"/>
    </xf>
    <xf numFmtId="0" fontId="6" fillId="0" borderId="0" xfId="2" applyFont="1" applyFill="1" applyBorder="1" applyAlignment="1" applyProtection="1">
      <alignment horizontal="center" vertical="center"/>
      <protection hidden="1"/>
    </xf>
    <xf numFmtId="164" fontId="6" fillId="0" borderId="0" xfId="1" applyNumberFormat="1" applyFont="1" applyFill="1" applyBorder="1" applyAlignment="1" applyProtection="1">
      <alignment horizontal="center" vertical="center"/>
      <protection hidden="1"/>
    </xf>
    <xf numFmtId="0" fontId="5" fillId="0" borderId="0" xfId="2" applyFont="1" applyFill="1" applyAlignment="1" applyProtection="1">
      <alignment horizontal="center" vertical="center"/>
      <protection hidden="1"/>
    </xf>
    <xf numFmtId="1" fontId="6" fillId="0" borderId="0" xfId="2" applyNumberFormat="1" applyFont="1" applyFill="1" applyBorder="1" applyAlignment="1" applyProtection="1">
      <alignment horizontal="center" vertical="center"/>
      <protection hidden="1"/>
    </xf>
    <xf numFmtId="44" fontId="6" fillId="0" borderId="0" xfId="1" applyFont="1" applyFill="1" applyBorder="1" applyAlignment="1" applyProtection="1">
      <alignment horizontal="center" vertical="center"/>
      <protection hidden="1"/>
    </xf>
    <xf numFmtId="164" fontId="6" fillId="0" borderId="0" xfId="1" applyNumberFormat="1" applyFont="1" applyFill="1" applyBorder="1" applyAlignment="1" applyProtection="1">
      <alignment horizontal="center" vertical="center"/>
      <protection hidden="1"/>
    </xf>
    <xf numFmtId="164" fontId="6" fillId="2" borderId="0" xfId="1" applyNumberFormat="1" applyFont="1" applyFill="1" applyBorder="1" applyAlignment="1" applyProtection="1">
      <alignment horizontal="center" vertical="center"/>
      <protection hidden="1"/>
    </xf>
    <xf numFmtId="164" fontId="6" fillId="2" borderId="10" xfId="2" applyNumberFormat="1" applyFont="1" applyFill="1" applyBorder="1" applyAlignment="1" applyProtection="1">
      <alignment horizontal="center" vertical="center"/>
      <protection hidden="1"/>
    </xf>
    <xf numFmtId="1" fontId="6" fillId="0" borderId="0" xfId="2" applyNumberFormat="1" applyFont="1" applyFill="1" applyBorder="1" applyAlignment="1" applyProtection="1">
      <alignment horizontal="left" vertical="center"/>
      <protection hidden="1"/>
    </xf>
    <xf numFmtId="44" fontId="6" fillId="0" borderId="0" xfId="1" applyFont="1" applyFill="1" applyBorder="1" applyAlignment="1" applyProtection="1">
      <alignment vertical="center"/>
      <protection hidden="1"/>
    </xf>
    <xf numFmtId="164" fontId="6" fillId="0" borderId="0" xfId="2" applyNumberFormat="1" applyFont="1" applyFill="1" applyBorder="1" applyAlignment="1" applyProtection="1">
      <alignment vertical="center"/>
      <protection hidden="1"/>
    </xf>
    <xf numFmtId="0" fontId="6" fillId="0" borderId="0" xfId="3" applyFont="1" applyFill="1" applyAlignment="1" applyProtection="1">
      <alignment vertical="center"/>
      <protection hidden="1"/>
    </xf>
    <xf numFmtId="0" fontId="5" fillId="0" borderId="0" xfId="3" applyFont="1" applyFill="1" applyAlignment="1" applyProtection="1">
      <alignment vertical="center"/>
      <protection hidden="1"/>
    </xf>
    <xf numFmtId="0" fontId="5" fillId="0" borderId="0" xfId="3" applyFont="1" applyFill="1" applyAlignment="1" applyProtection="1">
      <alignment horizontal="center" vertical="center"/>
      <protection hidden="1"/>
    </xf>
  </cellXfs>
  <cellStyles count="4">
    <cellStyle name="Moneda" xfId="1" builtinId="4"/>
    <cellStyle name="Normal" xfId="0" builtinId="0"/>
    <cellStyle name="Normal 2" xfId="3"/>
    <cellStyle name="Normal_jacki 031-029-021-022_PERSONAL_AMSA_2010(2)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94719</xdr:colOff>
      <xdr:row>0</xdr:row>
      <xdr:rowOff>0</xdr:rowOff>
    </xdr:from>
    <xdr:to>
      <xdr:col>9</xdr:col>
      <xdr:colOff>874176</xdr:colOff>
      <xdr:row>5</xdr:row>
      <xdr:rowOff>3858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1332" y="0"/>
          <a:ext cx="4056876" cy="10792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Dividendo">
  <a:themeElements>
    <a:clrScheme name="Dividendo">
      <a:dk1>
        <a:sysClr val="windowText" lastClr="000000"/>
      </a:dk1>
      <a:lt1>
        <a:sysClr val="window" lastClr="FFFFFF"/>
      </a:lt1>
      <a:dk2>
        <a:srgbClr val="3D3D3D"/>
      </a:dk2>
      <a:lt2>
        <a:srgbClr val="EBEBEB"/>
      </a:lt2>
      <a:accent1>
        <a:srgbClr val="4D1434"/>
      </a:accent1>
      <a:accent2>
        <a:srgbClr val="903163"/>
      </a:accent2>
      <a:accent3>
        <a:srgbClr val="B2324B"/>
      </a:accent3>
      <a:accent4>
        <a:srgbClr val="969FA7"/>
      </a:accent4>
      <a:accent5>
        <a:srgbClr val="66B1CE"/>
      </a:accent5>
      <a:accent6>
        <a:srgbClr val="40619D"/>
      </a:accent6>
      <a:hlink>
        <a:srgbClr val="828282"/>
      </a:hlink>
      <a:folHlink>
        <a:srgbClr val="A5A5A5"/>
      </a:folHlink>
    </a:clrScheme>
    <a:fontScheme name="Dividendo">
      <a:maj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Dividendo">
      <a:fillStyleLst>
        <a:solidFill>
          <a:schemeClr val="phClr"/>
        </a:solidFill>
        <a:gradFill rotWithShape="1">
          <a:gsLst>
            <a:gs pos="0">
              <a:schemeClr val="phClr">
                <a:tint val="68000"/>
                <a:alpha val="90000"/>
                <a:lumMod val="100000"/>
              </a:schemeClr>
            </a:gs>
            <a:gs pos="100000">
              <a:schemeClr val="phClr">
                <a:tint val="90000"/>
                <a:lumMod val="9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8000"/>
                <a:lumMod val="110000"/>
              </a:schemeClr>
            </a:gs>
            <a:gs pos="84000">
              <a:schemeClr val="phClr">
                <a:shade val="90000"/>
                <a:lumMod val="88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>
              <a:lumMod val="90000"/>
            </a:schemeClr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55000"/>
              </a:srgbClr>
            </a:outerShdw>
          </a:effectLst>
        </a:effectStyle>
        <a:effectStyle>
          <a:effectLst>
            <a:outerShdw blurRad="88900" dist="38100" dir="504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88000">
              <a:schemeClr val="phClr">
                <a:shade val="94000"/>
                <a:satMod val="110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8000"/>
                <a:satMod val="110000"/>
                <a:lumMod val="8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ividend" id="{9697A71B-4AB7-4A1A-BD5B-BB2D22835B57}" vid="{C21699FF-00E4-43C8-BBCC-D7E5536C371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zoomScale="93" zoomScaleNormal="93" zoomScaleSheetLayoutView="100" zoomScalePageLayoutView="80" workbookViewId="0">
      <selection activeCell="E15" sqref="E15"/>
    </sheetView>
  </sheetViews>
  <sheetFormatPr baseColWidth="10" defaultColWidth="9" defaultRowHeight="17.25" x14ac:dyDescent="0.35"/>
  <cols>
    <col min="1" max="1" width="2.5" customWidth="1"/>
    <col min="2" max="2" width="2.75" customWidth="1"/>
    <col min="3" max="3" width="38.5" customWidth="1"/>
    <col min="4" max="4" width="28.625" customWidth="1"/>
    <col min="5" max="5" width="14.75" customWidth="1"/>
    <col min="6" max="6" width="11" customWidth="1"/>
    <col min="7" max="7" width="14.375" customWidth="1"/>
    <col min="8" max="8" width="13.375" customWidth="1"/>
    <col min="9" max="9" width="15.25" customWidth="1"/>
    <col min="10" max="10" width="14.625" customWidth="1"/>
    <col min="11" max="11" width="11.5" customWidth="1"/>
    <col min="12" max="12" width="14.5" customWidth="1"/>
    <col min="13" max="13" width="14.125" customWidth="1"/>
    <col min="14" max="14" width="12.125" customWidth="1"/>
    <col min="15" max="15" width="15.5" customWidth="1"/>
    <col min="16" max="16" width="16.5" customWidth="1"/>
    <col min="19" max="19" width="12.375" customWidth="1"/>
  </cols>
  <sheetData>
    <row r="1" spans="1:19" x14ac:dyDescent="0.3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 t="s">
        <v>0</v>
      </c>
      <c r="N1" s="21"/>
      <c r="O1" s="21"/>
      <c r="P1" s="21"/>
      <c r="Q1" s="2"/>
    </row>
    <row r="2" spans="1:19" x14ac:dyDescent="0.3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</row>
    <row r="3" spans="1:19" x14ac:dyDescent="0.3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"/>
    </row>
    <row r="4" spans="1:19" x14ac:dyDescent="0.3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"/>
    </row>
    <row r="5" spans="1:19" x14ac:dyDescent="0.3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"/>
    </row>
    <row r="6" spans="1:19" s="1" customFormat="1" ht="59.25" customHeight="1" x14ac:dyDescent="0.35">
      <c r="A6" s="23"/>
      <c r="B6" s="24" t="s">
        <v>40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3"/>
    </row>
    <row r="7" spans="1:19" x14ac:dyDescent="0.35">
      <c r="A7" s="25"/>
      <c r="B7" s="26"/>
      <c r="C7" s="26"/>
      <c r="D7" s="26"/>
      <c r="E7" s="26"/>
      <c r="F7" s="27"/>
      <c r="G7" s="26"/>
      <c r="H7" s="26"/>
      <c r="I7" s="26"/>
      <c r="J7" s="26"/>
      <c r="K7" s="26"/>
      <c r="L7" s="26"/>
      <c r="M7" s="26"/>
      <c r="N7" s="26"/>
      <c r="O7" s="26"/>
      <c r="P7" s="26"/>
      <c r="Q7" s="2"/>
    </row>
    <row r="8" spans="1:19" x14ac:dyDescent="0.35">
      <c r="A8" s="25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9" ht="17.25" customHeight="1" x14ac:dyDescent="0.35">
      <c r="A9" s="21"/>
      <c r="B9" s="29" t="s">
        <v>1</v>
      </c>
      <c r="C9" s="31" t="s">
        <v>2</v>
      </c>
      <c r="D9" s="32" t="s">
        <v>3</v>
      </c>
      <c r="E9" s="33" t="s">
        <v>4</v>
      </c>
      <c r="F9" s="34"/>
      <c r="G9" s="34"/>
      <c r="H9" s="34"/>
      <c r="I9" s="31" t="s">
        <v>5</v>
      </c>
      <c r="J9" s="33" t="s">
        <v>6</v>
      </c>
      <c r="K9" s="34"/>
      <c r="L9" s="34"/>
      <c r="M9" s="34"/>
      <c r="N9" s="34"/>
      <c r="O9" s="30" t="s">
        <v>7</v>
      </c>
      <c r="P9" s="30" t="s">
        <v>8</v>
      </c>
      <c r="Q9" s="2"/>
    </row>
    <row r="10" spans="1:19" ht="33" customHeight="1" x14ac:dyDescent="0.35">
      <c r="A10" s="21"/>
      <c r="B10" s="29"/>
      <c r="C10" s="35"/>
      <c r="D10" s="36"/>
      <c r="E10" s="37" t="s">
        <v>9</v>
      </c>
      <c r="F10" s="38" t="s">
        <v>10</v>
      </c>
      <c r="G10" s="29" t="s">
        <v>11</v>
      </c>
      <c r="H10" s="33"/>
      <c r="I10" s="35"/>
      <c r="J10" s="37">
        <v>118</v>
      </c>
      <c r="K10" s="37">
        <v>202</v>
      </c>
      <c r="L10" s="37">
        <v>201</v>
      </c>
      <c r="M10" s="37">
        <v>102</v>
      </c>
      <c r="N10" s="39">
        <v>203</v>
      </c>
      <c r="O10" s="30"/>
      <c r="P10" s="30"/>
      <c r="Q10" s="2"/>
    </row>
    <row r="11" spans="1:19" x14ac:dyDescent="0.35">
      <c r="A11" s="21"/>
      <c r="B11" s="40"/>
      <c r="C11" s="35"/>
      <c r="D11" s="36"/>
      <c r="E11" s="30" t="s">
        <v>12</v>
      </c>
      <c r="F11" s="42" t="s">
        <v>13</v>
      </c>
      <c r="G11" s="30" t="s">
        <v>14</v>
      </c>
      <c r="H11" s="43" t="s">
        <v>15</v>
      </c>
      <c r="I11" s="35"/>
      <c r="J11" s="30" t="s">
        <v>16</v>
      </c>
      <c r="K11" s="30" t="s">
        <v>17</v>
      </c>
      <c r="L11" s="43" t="s">
        <v>18</v>
      </c>
      <c r="M11" s="31" t="s">
        <v>19</v>
      </c>
      <c r="N11" s="44" t="s">
        <v>20</v>
      </c>
      <c r="O11" s="30"/>
      <c r="P11" s="30"/>
      <c r="Q11" s="5"/>
    </row>
    <row r="12" spans="1:19" x14ac:dyDescent="0.35">
      <c r="A12" s="45"/>
      <c r="B12" s="40"/>
      <c r="C12" s="46"/>
      <c r="D12" s="47"/>
      <c r="E12" s="41"/>
      <c r="F12" s="48"/>
      <c r="G12" s="41">
        <v>26</v>
      </c>
      <c r="H12" s="49">
        <v>27</v>
      </c>
      <c r="I12" s="46"/>
      <c r="J12" s="41" t="s">
        <v>21</v>
      </c>
      <c r="K12" s="41">
        <v>26</v>
      </c>
      <c r="L12" s="49">
        <v>27</v>
      </c>
      <c r="M12" s="46"/>
      <c r="N12" s="50"/>
      <c r="O12" s="30"/>
      <c r="P12" s="30"/>
      <c r="Q12" s="5"/>
    </row>
    <row r="13" spans="1:19" ht="16.5" customHeight="1" x14ac:dyDescent="0.35">
      <c r="A13" s="45"/>
      <c r="B13" s="51">
        <v>1</v>
      </c>
      <c r="C13" s="54" t="s">
        <v>36</v>
      </c>
      <c r="D13" s="52" t="s">
        <v>22</v>
      </c>
      <c r="E13" s="55">
        <f>(8700)</f>
        <v>8700</v>
      </c>
      <c r="F13" s="56">
        <v>0</v>
      </c>
      <c r="G13" s="55">
        <f>(2000)</f>
        <v>2000</v>
      </c>
      <c r="H13" s="57">
        <f>(250)</f>
        <v>250</v>
      </c>
      <c r="I13" s="58">
        <f>E13+G13+H13</f>
        <v>10950</v>
      </c>
      <c r="J13" s="55">
        <f>(E13+G13)*15%</f>
        <v>1605</v>
      </c>
      <c r="K13" s="55">
        <f>(E13+G13)*1.344%</f>
        <v>143.80799999999999</v>
      </c>
      <c r="L13" s="57">
        <f>(E13+G13)*3%</f>
        <v>321</v>
      </c>
      <c r="M13" s="56">
        <v>0</v>
      </c>
      <c r="N13" s="59">
        <v>50</v>
      </c>
      <c r="O13" s="55">
        <f t="shared" ref="O13:O20" si="0">SUM(J13:N13)</f>
        <v>2119.808</v>
      </c>
      <c r="P13" s="60">
        <f t="shared" ref="P13:P20" si="1">I13-O13</f>
        <v>8830.1919999999991</v>
      </c>
      <c r="Q13" s="5"/>
    </row>
    <row r="14" spans="1:19" ht="18.75" customHeight="1" x14ac:dyDescent="0.35">
      <c r="A14" s="45"/>
      <c r="B14" s="51">
        <f>(B13+1)</f>
        <v>2</v>
      </c>
      <c r="C14" s="52" t="s">
        <v>23</v>
      </c>
      <c r="D14" s="52" t="s">
        <v>24</v>
      </c>
      <c r="E14" s="55">
        <v>8200</v>
      </c>
      <c r="F14" s="56">
        <v>0</v>
      </c>
      <c r="G14" s="55">
        <v>2000</v>
      </c>
      <c r="H14" s="57">
        <v>250</v>
      </c>
      <c r="I14" s="58">
        <f>E14+G14+H14</f>
        <v>10450</v>
      </c>
      <c r="J14" s="55">
        <f t="shared" ref="J14" si="2">(E14+G14)*15%</f>
        <v>1530</v>
      </c>
      <c r="K14" s="55">
        <f t="shared" ref="K14:K20" si="3">(E14+G14)*1.344%</f>
        <v>137.08799999999999</v>
      </c>
      <c r="L14" s="57">
        <f t="shared" ref="L14:L20" si="4">(E14+G14)*3%</f>
        <v>306</v>
      </c>
      <c r="M14" s="56">
        <v>0</v>
      </c>
      <c r="N14" s="61">
        <v>218.2</v>
      </c>
      <c r="O14" s="55">
        <f t="shared" si="0"/>
        <v>2191.288</v>
      </c>
      <c r="P14" s="60">
        <f t="shared" si="1"/>
        <v>8258.7119999999995</v>
      </c>
      <c r="Q14" s="5"/>
    </row>
    <row r="15" spans="1:19" x14ac:dyDescent="0.35">
      <c r="A15" s="45"/>
      <c r="B15" s="51">
        <f t="shared" ref="B15:B20" si="5">(B14+1)</f>
        <v>3</v>
      </c>
      <c r="C15" s="54" t="s">
        <v>25</v>
      </c>
      <c r="D15" s="62" t="s">
        <v>34</v>
      </c>
      <c r="E15" s="63">
        <f>(5300)</f>
        <v>5300</v>
      </c>
      <c r="F15" s="56">
        <v>0</v>
      </c>
      <c r="G15" s="63">
        <f>(2000)</f>
        <v>2000</v>
      </c>
      <c r="H15" s="57">
        <f>(250)</f>
        <v>250</v>
      </c>
      <c r="I15" s="64">
        <f>SUM(E15:H15)</f>
        <v>7550</v>
      </c>
      <c r="J15" s="55">
        <f>(E15+G15)*13%</f>
        <v>949</v>
      </c>
      <c r="K15" s="55">
        <f>(E15+G15)*1.344%</f>
        <v>98.112000000000009</v>
      </c>
      <c r="L15" s="57">
        <f t="shared" si="4"/>
        <v>219</v>
      </c>
      <c r="M15" s="56">
        <v>0</v>
      </c>
      <c r="N15" s="65">
        <v>75</v>
      </c>
      <c r="O15" s="63">
        <f t="shared" si="0"/>
        <v>1341.1120000000001</v>
      </c>
      <c r="P15" s="60">
        <f t="shared" si="1"/>
        <v>6208.8879999999999</v>
      </c>
      <c r="Q15" s="6"/>
      <c r="S15" s="4"/>
    </row>
    <row r="16" spans="1:19" x14ac:dyDescent="0.35">
      <c r="A16" s="45"/>
      <c r="B16" s="51">
        <f t="shared" si="5"/>
        <v>4</v>
      </c>
      <c r="C16" s="54" t="s">
        <v>26</v>
      </c>
      <c r="D16" s="66" t="s">
        <v>27</v>
      </c>
      <c r="E16" s="63">
        <v>3000</v>
      </c>
      <c r="F16" s="56">
        <v>0</v>
      </c>
      <c r="G16" s="63">
        <v>1500</v>
      </c>
      <c r="H16" s="57">
        <v>250</v>
      </c>
      <c r="I16" s="64">
        <f>E16+G16+H16</f>
        <v>4750</v>
      </c>
      <c r="J16" s="55">
        <f>(E16+G16)*12%</f>
        <v>540</v>
      </c>
      <c r="K16" s="55">
        <f t="shared" si="3"/>
        <v>60.480000000000004</v>
      </c>
      <c r="L16" s="57">
        <f t="shared" si="4"/>
        <v>135</v>
      </c>
      <c r="M16" s="56">
        <v>0</v>
      </c>
      <c r="N16" s="65">
        <v>26.63</v>
      </c>
      <c r="O16" s="63">
        <f t="shared" si="0"/>
        <v>762.11</v>
      </c>
      <c r="P16" s="60">
        <f t="shared" si="1"/>
        <v>3987.89</v>
      </c>
      <c r="Q16" s="5"/>
    </row>
    <row r="17" spans="1:17" x14ac:dyDescent="0.35">
      <c r="A17" s="45"/>
      <c r="B17" s="51">
        <f t="shared" si="5"/>
        <v>5</v>
      </c>
      <c r="C17" s="54" t="s">
        <v>28</v>
      </c>
      <c r="D17" s="66" t="s">
        <v>29</v>
      </c>
      <c r="E17" s="63">
        <v>3000</v>
      </c>
      <c r="F17" s="56">
        <v>0</v>
      </c>
      <c r="G17" s="63">
        <v>1500</v>
      </c>
      <c r="H17" s="57">
        <v>250</v>
      </c>
      <c r="I17" s="64">
        <v>4750</v>
      </c>
      <c r="J17" s="55">
        <f t="shared" ref="J17:J18" si="6">(E17+G17)*12%</f>
        <v>540</v>
      </c>
      <c r="K17" s="55">
        <f t="shared" si="3"/>
        <v>60.480000000000004</v>
      </c>
      <c r="L17" s="57">
        <f t="shared" si="4"/>
        <v>135</v>
      </c>
      <c r="M17" s="56">
        <v>0</v>
      </c>
      <c r="N17" s="65">
        <v>26.63</v>
      </c>
      <c r="O17" s="63">
        <f t="shared" si="0"/>
        <v>762.11</v>
      </c>
      <c r="P17" s="60">
        <f t="shared" si="1"/>
        <v>3987.89</v>
      </c>
      <c r="Q17" s="5"/>
    </row>
    <row r="18" spans="1:17" x14ac:dyDescent="0.35">
      <c r="A18" s="45"/>
      <c r="B18" s="51">
        <f t="shared" si="5"/>
        <v>6</v>
      </c>
      <c r="C18" s="54" t="s">
        <v>30</v>
      </c>
      <c r="D18" s="66" t="s">
        <v>31</v>
      </c>
      <c r="E18" s="63">
        <v>3500</v>
      </c>
      <c r="F18" s="56">
        <v>0</v>
      </c>
      <c r="G18" s="63">
        <v>1500</v>
      </c>
      <c r="H18" s="57">
        <v>250</v>
      </c>
      <c r="I18" s="64">
        <f>SUM(E18:H18)</f>
        <v>5250</v>
      </c>
      <c r="J18" s="55">
        <f t="shared" si="6"/>
        <v>600</v>
      </c>
      <c r="K18" s="55">
        <f t="shared" si="3"/>
        <v>67.2</v>
      </c>
      <c r="L18" s="57">
        <f t="shared" si="4"/>
        <v>150</v>
      </c>
      <c r="M18" s="56">
        <v>1216.17</v>
      </c>
      <c r="N18" s="65">
        <v>24.4</v>
      </c>
      <c r="O18" s="63">
        <f t="shared" si="0"/>
        <v>2057.77</v>
      </c>
      <c r="P18" s="60">
        <f t="shared" si="1"/>
        <v>3192.23</v>
      </c>
      <c r="Q18" s="5"/>
    </row>
    <row r="19" spans="1:17" x14ac:dyDescent="0.35">
      <c r="A19" s="25"/>
      <c r="B19" s="51">
        <f t="shared" si="5"/>
        <v>7</v>
      </c>
      <c r="C19" s="67" t="s">
        <v>39</v>
      </c>
      <c r="D19" s="68" t="s">
        <v>35</v>
      </c>
      <c r="E19" s="63">
        <f>(3000)</f>
        <v>3000</v>
      </c>
      <c r="F19" s="55">
        <v>0</v>
      </c>
      <c r="G19" s="69">
        <f>(1500)</f>
        <v>1500</v>
      </c>
      <c r="H19" s="55">
        <f>(250)</f>
        <v>250</v>
      </c>
      <c r="I19" s="64">
        <f t="shared" ref="I19:I20" si="7">SUM(E19:H19)</f>
        <v>4750</v>
      </c>
      <c r="J19" s="55">
        <f>(E19+G19)*12%</f>
        <v>540</v>
      </c>
      <c r="K19" s="55">
        <f t="shared" si="3"/>
        <v>60.480000000000004</v>
      </c>
      <c r="L19" s="70">
        <f t="shared" si="4"/>
        <v>135</v>
      </c>
      <c r="M19" s="56">
        <v>0</v>
      </c>
      <c r="N19" s="71">
        <v>20</v>
      </c>
      <c r="O19" s="63">
        <f t="shared" si="0"/>
        <v>755.48</v>
      </c>
      <c r="P19" s="60">
        <f t="shared" si="1"/>
        <v>3994.52</v>
      </c>
      <c r="Q19" s="5"/>
    </row>
    <row r="20" spans="1:17" x14ac:dyDescent="0.35">
      <c r="A20" s="25"/>
      <c r="B20" s="51">
        <f t="shared" si="5"/>
        <v>8</v>
      </c>
      <c r="C20" s="53" t="s">
        <v>37</v>
      </c>
      <c r="D20" s="68" t="s">
        <v>38</v>
      </c>
      <c r="E20" s="63">
        <v>3500</v>
      </c>
      <c r="F20" s="55">
        <v>0</v>
      </c>
      <c r="G20" s="63">
        <v>1500</v>
      </c>
      <c r="H20" s="55">
        <v>250</v>
      </c>
      <c r="I20" s="64">
        <f t="shared" si="7"/>
        <v>5250</v>
      </c>
      <c r="J20" s="55">
        <f>(E20+G20)*12%</f>
        <v>600</v>
      </c>
      <c r="K20" s="55">
        <f t="shared" si="3"/>
        <v>67.2</v>
      </c>
      <c r="L20" s="57">
        <f t="shared" si="4"/>
        <v>150</v>
      </c>
      <c r="M20" s="55">
        <v>970.92</v>
      </c>
      <c r="N20" s="71">
        <v>25</v>
      </c>
      <c r="O20" s="63">
        <f t="shared" si="0"/>
        <v>1813.12</v>
      </c>
      <c r="P20" s="60">
        <f t="shared" si="1"/>
        <v>3436.88</v>
      </c>
      <c r="Q20" s="5"/>
    </row>
    <row r="21" spans="1:17" x14ac:dyDescent="0.35">
      <c r="A21" s="25"/>
      <c r="B21" s="72"/>
      <c r="C21" s="73"/>
      <c r="D21" s="39" t="s">
        <v>32</v>
      </c>
      <c r="E21" s="74">
        <f t="shared" ref="E21:O21" si="8">SUM(E13:E20)</f>
        <v>38200</v>
      </c>
      <c r="F21" s="60">
        <v>0</v>
      </c>
      <c r="G21" s="74">
        <f t="shared" si="8"/>
        <v>13500</v>
      </c>
      <c r="H21" s="74">
        <f t="shared" si="8"/>
        <v>2000</v>
      </c>
      <c r="I21" s="74">
        <f t="shared" si="8"/>
        <v>53700</v>
      </c>
      <c r="J21" s="74">
        <f t="shared" si="8"/>
        <v>6904</v>
      </c>
      <c r="K21" s="74">
        <f t="shared" si="8"/>
        <v>694.84800000000007</v>
      </c>
      <c r="L21" s="74">
        <f t="shared" si="8"/>
        <v>1551</v>
      </c>
      <c r="M21" s="74">
        <f t="shared" si="8"/>
        <v>2187.09</v>
      </c>
      <c r="N21" s="74">
        <f t="shared" si="8"/>
        <v>465.85999999999996</v>
      </c>
      <c r="O21" s="74">
        <f t="shared" si="8"/>
        <v>11802.797999999999</v>
      </c>
      <c r="P21" s="74">
        <f>SUM(P13:P20)</f>
        <v>41897.20199999999</v>
      </c>
      <c r="Q21" s="5"/>
    </row>
    <row r="22" spans="1:17" x14ac:dyDescent="0.35">
      <c r="A22" s="25"/>
      <c r="B22" s="72"/>
      <c r="C22" s="73"/>
      <c r="D22" s="75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5"/>
    </row>
    <row r="23" spans="1:17" x14ac:dyDescent="0.35">
      <c r="A23" s="25"/>
      <c r="B23" s="77"/>
      <c r="C23" s="78"/>
      <c r="D23" s="78"/>
      <c r="E23" s="76"/>
      <c r="F23" s="76"/>
      <c r="G23" s="76"/>
      <c r="H23" s="76"/>
      <c r="I23" s="76"/>
      <c r="J23" s="79"/>
      <c r="K23" s="79"/>
      <c r="L23" s="79"/>
      <c r="M23" s="79"/>
      <c r="N23" s="80"/>
      <c r="O23" s="80"/>
      <c r="P23" s="76"/>
      <c r="Q23" s="5"/>
    </row>
    <row r="24" spans="1:17" ht="18" thickBot="1" x14ac:dyDescent="0.4">
      <c r="A24" s="25"/>
      <c r="B24" s="77"/>
      <c r="C24" s="78"/>
      <c r="D24" s="78"/>
      <c r="E24" s="76"/>
      <c r="F24" s="76"/>
      <c r="G24" s="76"/>
      <c r="H24" s="76"/>
      <c r="I24" s="76"/>
      <c r="J24" s="79"/>
      <c r="K24" s="79"/>
      <c r="L24" s="79"/>
      <c r="M24" s="79"/>
      <c r="N24" s="81" t="s">
        <v>33</v>
      </c>
      <c r="O24" s="81"/>
      <c r="P24" s="82">
        <f>P13+P14+P15+P16+P17+P18+P19+P20</f>
        <v>41897.20199999999</v>
      </c>
      <c r="Q24" s="5"/>
    </row>
    <row r="25" spans="1:17" ht="18" thickTop="1" x14ac:dyDescent="0.35">
      <c r="A25" s="25"/>
      <c r="B25" s="25"/>
      <c r="C25" s="83"/>
      <c r="D25" s="78"/>
      <c r="E25" s="84"/>
      <c r="F25" s="84"/>
      <c r="G25" s="84"/>
      <c r="H25" s="84"/>
      <c r="I25" s="84"/>
      <c r="J25" s="84"/>
      <c r="K25" s="84"/>
      <c r="L25" s="84"/>
      <c r="M25" s="84"/>
      <c r="N25" s="79"/>
      <c r="O25" s="79"/>
      <c r="P25" s="85"/>
      <c r="Q25" s="5"/>
    </row>
    <row r="26" spans="1:17" x14ac:dyDescent="0.35">
      <c r="A26" s="86"/>
      <c r="B26" s="25"/>
      <c r="C26" s="83"/>
      <c r="D26" s="78"/>
      <c r="E26" s="84"/>
      <c r="F26" s="84"/>
      <c r="G26" s="84"/>
      <c r="H26" s="84"/>
      <c r="I26" s="84"/>
      <c r="J26" s="87"/>
      <c r="K26" s="84"/>
      <c r="L26" s="87"/>
      <c r="M26" s="87"/>
      <c r="N26" s="88"/>
      <c r="O26" s="88"/>
      <c r="P26" s="86"/>
      <c r="Q26" s="5"/>
    </row>
    <row r="27" spans="1:17" x14ac:dyDescent="0.35">
      <c r="A27" s="86"/>
      <c r="B27" s="25"/>
      <c r="C27" s="83"/>
      <c r="D27" s="78"/>
      <c r="E27" s="84"/>
      <c r="F27" s="84"/>
      <c r="G27" s="84"/>
      <c r="H27" s="84"/>
      <c r="I27" s="84"/>
      <c r="J27" s="87"/>
      <c r="K27" s="84"/>
      <c r="L27" s="87"/>
      <c r="M27" s="87"/>
      <c r="N27" s="88"/>
      <c r="O27" s="88"/>
      <c r="P27" s="86"/>
      <c r="Q27" s="5"/>
    </row>
    <row r="28" spans="1:17" x14ac:dyDescent="0.35">
      <c r="A28" s="86"/>
      <c r="B28" s="25"/>
      <c r="C28" s="83"/>
      <c r="D28" s="78"/>
      <c r="E28" s="84"/>
      <c r="F28" s="84"/>
      <c r="G28" s="84"/>
      <c r="H28" s="84"/>
      <c r="I28" s="84"/>
      <c r="J28" s="87"/>
      <c r="K28" s="84"/>
      <c r="L28" s="87"/>
      <c r="M28" s="87"/>
      <c r="N28" s="88"/>
      <c r="O28" s="88"/>
      <c r="P28" s="86"/>
      <c r="Q28" s="5"/>
    </row>
    <row r="29" spans="1:17" x14ac:dyDescent="0.35">
      <c r="A29" s="13"/>
      <c r="B29" s="7"/>
      <c r="C29" s="10"/>
      <c r="D29" s="8"/>
      <c r="E29" s="9"/>
      <c r="F29" s="9"/>
      <c r="G29" s="9"/>
      <c r="H29" s="9"/>
      <c r="I29" s="9"/>
      <c r="J29" s="11"/>
      <c r="K29" s="9"/>
      <c r="L29" s="11"/>
      <c r="M29" s="11"/>
      <c r="N29" s="12"/>
      <c r="O29" s="12"/>
      <c r="P29" s="13"/>
      <c r="Q29" s="5"/>
    </row>
    <row r="30" spans="1:17" x14ac:dyDescent="0.35">
      <c r="A30" s="13"/>
      <c r="B30" s="7"/>
      <c r="C30" s="10"/>
      <c r="D30" s="8"/>
      <c r="E30" s="9"/>
      <c r="F30" s="9"/>
      <c r="G30" s="9"/>
      <c r="H30" s="9"/>
      <c r="I30" s="9"/>
      <c r="J30" s="11"/>
      <c r="K30" s="9"/>
      <c r="L30" s="11"/>
      <c r="M30" s="11"/>
      <c r="N30" s="12"/>
      <c r="O30" s="12"/>
      <c r="P30" s="13"/>
      <c r="Q30" s="5"/>
    </row>
    <row r="31" spans="1:17" x14ac:dyDescent="0.35">
      <c r="A31" s="13"/>
      <c r="B31" s="7"/>
      <c r="C31" s="10"/>
      <c r="D31" s="8"/>
      <c r="E31" s="9"/>
      <c r="F31" s="9"/>
      <c r="G31" s="9"/>
      <c r="H31" s="9"/>
      <c r="I31" s="9"/>
      <c r="J31" s="11"/>
      <c r="K31" s="9"/>
      <c r="L31" s="11"/>
      <c r="M31" s="11"/>
      <c r="N31" s="12"/>
      <c r="O31" s="12"/>
      <c r="P31" s="13"/>
      <c r="Q31" s="5"/>
    </row>
    <row r="32" spans="1:17" x14ac:dyDescent="0.35">
      <c r="A32" s="13"/>
      <c r="B32" s="7"/>
      <c r="C32" s="10"/>
      <c r="D32" s="8"/>
      <c r="E32" s="9"/>
      <c r="F32" s="9"/>
      <c r="G32" s="9"/>
      <c r="H32" s="9"/>
      <c r="I32" s="9"/>
      <c r="J32" s="11"/>
      <c r="K32" s="9"/>
      <c r="L32" s="11"/>
      <c r="M32" s="11"/>
      <c r="N32" s="12"/>
      <c r="O32" s="12"/>
      <c r="P32" s="13"/>
      <c r="Q32" s="5"/>
    </row>
    <row r="33" spans="1:17" x14ac:dyDescent="0.35">
      <c r="A33" s="13"/>
      <c r="B33" s="7"/>
      <c r="C33" s="10"/>
      <c r="D33" s="8"/>
      <c r="E33" s="9"/>
      <c r="F33" s="9"/>
      <c r="G33" s="9"/>
      <c r="H33" s="9"/>
      <c r="I33" s="9"/>
      <c r="J33" s="11"/>
      <c r="K33" s="9"/>
      <c r="L33" s="11"/>
      <c r="M33" s="11"/>
      <c r="N33" s="12"/>
      <c r="O33" s="12"/>
      <c r="P33" s="13"/>
      <c r="Q33" s="5"/>
    </row>
    <row r="34" spans="1:17" x14ac:dyDescent="0.35">
      <c r="A34" s="13"/>
      <c r="B34" s="7"/>
      <c r="C34" s="10"/>
      <c r="D34" s="8"/>
      <c r="E34" s="9"/>
      <c r="F34" s="9"/>
      <c r="G34" s="9"/>
      <c r="H34" s="9"/>
      <c r="I34" s="9"/>
      <c r="J34" s="14"/>
      <c r="K34" s="11"/>
      <c r="L34" s="11"/>
      <c r="M34" s="15"/>
      <c r="N34" s="15"/>
      <c r="O34" s="15"/>
      <c r="P34" s="13"/>
      <c r="Q34" s="5"/>
    </row>
    <row r="35" spans="1:17" ht="18" x14ac:dyDescent="0.35">
      <c r="A35" s="16"/>
      <c r="B35" s="13"/>
      <c r="C35" s="18"/>
      <c r="D35" s="18"/>
      <c r="E35" s="13"/>
      <c r="F35" s="13"/>
      <c r="G35" s="13"/>
      <c r="H35" s="13"/>
      <c r="I35" s="13"/>
      <c r="J35" s="16"/>
      <c r="K35" s="16"/>
      <c r="L35" s="16"/>
      <c r="M35" s="16"/>
      <c r="N35" s="16"/>
      <c r="O35" s="17"/>
      <c r="P35" s="16"/>
      <c r="Q35" s="2"/>
    </row>
    <row r="36" spans="1:17" ht="18" x14ac:dyDescent="0.35">
      <c r="A36" s="16"/>
      <c r="B36" s="16"/>
      <c r="C36" s="16"/>
      <c r="D36" s="16"/>
      <c r="E36" s="19"/>
      <c r="F36" s="19"/>
      <c r="G36" s="19"/>
      <c r="H36" s="19"/>
      <c r="I36" s="19"/>
      <c r="J36" s="16"/>
      <c r="K36" s="16"/>
      <c r="L36" s="16"/>
      <c r="M36" s="16"/>
      <c r="N36" s="16"/>
      <c r="O36" s="16"/>
      <c r="P36" s="16"/>
      <c r="Q36" s="2"/>
    </row>
    <row r="37" spans="1:17" x14ac:dyDescent="0.3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"/>
    </row>
    <row r="38" spans="1:17" x14ac:dyDescent="0.3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"/>
    </row>
    <row r="39" spans="1:17" x14ac:dyDescent="0.3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"/>
    </row>
    <row r="40" spans="1:17" x14ac:dyDescent="0.3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"/>
    </row>
    <row r="41" spans="1:17" x14ac:dyDescent="0.3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1:17" x14ac:dyDescent="0.3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</row>
    <row r="43" spans="1:17" x14ac:dyDescent="0.3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</sheetData>
  <sheetProtection algorithmName="SHA-512" hashValue="Xs8Jpd7vrbAlySsXDi1VrRTr/qGU4FDkE+BZhGD30EY5XMGZ4LdOCUJe+WjO0QWAfseo00f+jPhiWNAPnEaGtQ==" saltValue="Wi4gxh7ve7V1VFknFnZ2EA==" spinCount="100000" sheet="1" formatCells="0" formatColumns="0" formatRows="0" insertColumns="0" insertRows="0" insertHyperlinks="0" deleteColumns="0" deleteRows="0" sort="0" autoFilter="0" pivotTables="0"/>
  <mergeCells count="21">
    <mergeCell ref="B6:P6"/>
    <mergeCell ref="B9:B12"/>
    <mergeCell ref="C9:C12"/>
    <mergeCell ref="D9:D12"/>
    <mergeCell ref="P9:P12"/>
    <mergeCell ref="G10:H10"/>
    <mergeCell ref="E11:E12"/>
    <mergeCell ref="F11:F12"/>
    <mergeCell ref="G11:G12"/>
    <mergeCell ref="O9:O12"/>
    <mergeCell ref="N11:N12"/>
    <mergeCell ref="H11:H12"/>
    <mergeCell ref="J11:J12"/>
    <mergeCell ref="K11:K12"/>
    <mergeCell ref="L11:L12"/>
    <mergeCell ref="E9:H9"/>
    <mergeCell ref="I9:I12"/>
    <mergeCell ref="J9:N9"/>
    <mergeCell ref="M11:M12"/>
    <mergeCell ref="N24:O24"/>
    <mergeCell ref="N23:O23"/>
  </mergeCells>
  <pageMargins left="0.23622047244094491" right="0.23622047244094491" top="0.74803149606299213" bottom="0.74803149606299213" header="0.31496062992125984" footer="0.31496062992125984"/>
  <pageSetup scale="57" orientation="landscape" r:id="rId1"/>
  <headerFooter>
    <oddFooter>Página &amp;P de &amp;F</oddFooter>
  </headerFooter>
  <ignoredErrors>
    <ignoredError sqref="I18 I19:I20" formulaRange="1"/>
    <ignoredError sqref="I1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2022-11-02T15:49:44Z</dcterms:modified>
</cp:coreProperties>
</file>