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vXOlfHeulAxDajXJaeWnnT2PZRTtDpuZ/EiuKu8DZcddru2xQSsJzopAiW7Nfz1TLTnvvy+xaF05GpYZZJG57w==" workbookSaltValue="F716s8thf8sts0s+E1M7yw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K6" i="1" l="1"/>
  <c r="J6" i="1"/>
  <c r="I59" i="1" l="1"/>
  <c r="I35" i="1"/>
  <c r="I37" i="1"/>
  <c r="I38" i="1"/>
  <c r="J39" i="1" s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J22" i="1" l="1"/>
  <c r="K59" i="1"/>
  <c r="K36" i="1"/>
  <c r="K37" i="1"/>
  <c r="J38" i="1"/>
  <c r="J40" i="1"/>
  <c r="J41" i="1"/>
  <c r="J42" i="1"/>
  <c r="K43" i="1"/>
  <c r="J44" i="1"/>
  <c r="J45" i="1"/>
  <c r="J46" i="1"/>
  <c r="J47" i="1"/>
  <c r="K48" i="1"/>
  <c r="K49" i="1"/>
  <c r="K50" i="1"/>
  <c r="J51" i="1"/>
  <c r="I52" i="1"/>
  <c r="J52" i="1" s="1"/>
  <c r="I32" i="1"/>
  <c r="K32" i="1" s="1"/>
  <c r="J35" i="1"/>
  <c r="I34" i="1"/>
  <c r="K34" i="1" s="1"/>
  <c r="I33" i="1"/>
  <c r="J33" i="1" s="1"/>
  <c r="I7" i="1"/>
  <c r="K33" i="1" l="1"/>
  <c r="K22" i="1"/>
  <c r="L22" i="1" s="1"/>
  <c r="J48" i="1"/>
  <c r="L48" i="1" s="1"/>
  <c r="J36" i="1"/>
  <c r="L36" i="1" s="1"/>
  <c r="J59" i="1"/>
  <c r="L59" i="1" s="1"/>
  <c r="J50" i="1"/>
  <c r="L50" i="1" s="1"/>
  <c r="J43" i="1"/>
  <c r="L43" i="1" s="1"/>
  <c r="K42" i="1"/>
  <c r="L42" i="1" s="1"/>
  <c r="J49" i="1"/>
  <c r="L49" i="1" s="1"/>
  <c r="K41" i="1"/>
  <c r="L41" i="1" s="1"/>
  <c r="J37" i="1"/>
  <c r="L37" i="1" s="1"/>
  <c r="K47" i="1"/>
  <c r="L47" i="1" s="1"/>
  <c r="K40" i="1"/>
  <c r="L40" i="1" s="1"/>
  <c r="K35" i="1"/>
  <c r="L35" i="1" s="1"/>
  <c r="K46" i="1"/>
  <c r="L46" i="1" s="1"/>
  <c r="K39" i="1"/>
  <c r="L39" i="1" s="1"/>
  <c r="K52" i="1"/>
  <c r="L52" i="1" s="1"/>
  <c r="K45" i="1"/>
  <c r="L45" i="1" s="1"/>
  <c r="K51" i="1"/>
  <c r="L51" i="1" s="1"/>
  <c r="K44" i="1"/>
  <c r="L44" i="1" s="1"/>
  <c r="K38" i="1"/>
  <c r="L38" i="1" s="1"/>
  <c r="J32" i="1"/>
  <c r="J34" i="1"/>
  <c r="L34" i="1" s="1"/>
  <c r="K53" i="1" l="1"/>
  <c r="L32" i="1"/>
  <c r="J53" i="1"/>
  <c r="L33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L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4" i="1" l="1"/>
  <c r="J65" i="1" s="1"/>
  <c r="K24" i="1"/>
  <c r="K65" i="1" s="1"/>
  <c r="L53" i="1"/>
  <c r="L19" i="1"/>
  <c r="L18" i="1"/>
  <c r="L11" i="1"/>
  <c r="L12" i="1"/>
  <c r="L20" i="1"/>
  <c r="L13" i="1"/>
  <c r="L10" i="1"/>
  <c r="L16" i="1"/>
  <c r="L9" i="1"/>
  <c r="L15" i="1"/>
  <c r="L8" i="1"/>
  <c r="L23" i="1"/>
  <c r="L7" i="1"/>
  <c r="L17" i="1"/>
  <c r="L21" i="1"/>
  <c r="L14" i="1"/>
  <c r="L24" i="1" l="1"/>
  <c r="L65" i="1" s="1"/>
  <c r="A7" i="1" l="1"/>
  <c r="A8" i="1" s="1"/>
  <c r="A9" i="1" s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s="1"/>
  <c r="A22" i="1" s="1"/>
  <c r="A23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9" i="1" s="1"/>
</calcChain>
</file>

<file path=xl/sharedStrings.xml><?xml version="1.0" encoding="utf-8"?>
<sst xmlns="http://schemas.openxmlformats.org/spreadsheetml/2006/main" count="209" uniqueCount="114">
  <si>
    <t>11130016-219-00-0115-0001-12-33-00-000-001-000-031-00000</t>
  </si>
  <si>
    <t xml:space="preserve">No. </t>
  </si>
  <si>
    <t xml:space="preserve">Codigo de empleado </t>
  </si>
  <si>
    <t xml:space="preserve">No. de Contrato </t>
  </si>
  <si>
    <t xml:space="preserve">Titulo del Jornal </t>
  </si>
  <si>
    <t xml:space="preserve">Empleado </t>
  </si>
  <si>
    <t xml:space="preserve">Jornal </t>
  </si>
  <si>
    <t>Renglon 033</t>
  </si>
  <si>
    <t>LÍQUIDO A RECIBIR</t>
  </si>
  <si>
    <t>COMPLEMENTO
SALARIO</t>
  </si>
  <si>
    <t>01-2022-031-AMSA</t>
  </si>
  <si>
    <t>Conserje</t>
  </si>
  <si>
    <t>Administrativo</t>
  </si>
  <si>
    <t>Victorina de Jesús Peralta Peralta</t>
  </si>
  <si>
    <t>02-2022-031-AMSA</t>
  </si>
  <si>
    <t>Sara Adelaida Quevedo Alcantara</t>
  </si>
  <si>
    <t>03-2022-031-AMSA</t>
  </si>
  <si>
    <t>Elida Etelvina Obando Hernandez</t>
  </si>
  <si>
    <t>04-2022-031-AMSA</t>
  </si>
  <si>
    <t>Yomara Ninett Escobar Calderón</t>
  </si>
  <si>
    <t>05-2022-031-AMSA</t>
  </si>
  <si>
    <t>Bertilia Azucena Gonzalez Pérez de González</t>
  </si>
  <si>
    <t>06-2022-031-AMSS</t>
  </si>
  <si>
    <t>Estación Acuática</t>
  </si>
  <si>
    <t>Reyna Elizabeth Toc Choz</t>
  </si>
  <si>
    <t>07-2022-031-AMSA</t>
  </si>
  <si>
    <t xml:space="preserve">Jeimy Arely Obando Osorio </t>
  </si>
  <si>
    <t>08-2022-031-AMSA</t>
  </si>
  <si>
    <t>Saida Amarilis Son Ejcomac</t>
  </si>
  <si>
    <t>09-2022-031-AMSA</t>
  </si>
  <si>
    <t>Alejandra Rubí Cifuentes Véliz</t>
  </si>
  <si>
    <t>Peón Vigilante V</t>
  </si>
  <si>
    <t>Km 22</t>
  </si>
  <si>
    <t>12-2022-031-AMSA</t>
  </si>
  <si>
    <t>Axel Augusto Lopez De León</t>
  </si>
  <si>
    <t>13-2022-031-AMSA</t>
  </si>
  <si>
    <t>la cerra</t>
  </si>
  <si>
    <t>Filiberto Antonio Pinto</t>
  </si>
  <si>
    <t>14-2022-031-AMSA</t>
  </si>
  <si>
    <t>La Cerra</t>
  </si>
  <si>
    <t>Henry Alejandro Ventura Hernandez</t>
  </si>
  <si>
    <t>Humedal</t>
  </si>
  <si>
    <t>16-2022-031-AMSA</t>
  </si>
  <si>
    <t>Peon Vigilante V</t>
  </si>
  <si>
    <t xml:space="preserve">km 22 </t>
  </si>
  <si>
    <t xml:space="preserve">Ismael Obdulio Lucas Ramírez </t>
  </si>
  <si>
    <t>17-2022-031-AMSA</t>
  </si>
  <si>
    <t>Estuardo Randolfo Gutierrez Cruz</t>
  </si>
  <si>
    <t>22-2022-031-AMSA</t>
  </si>
  <si>
    <t xml:space="preserve">Remigton Werny Edemilson Alvarado </t>
  </si>
  <si>
    <t>18-2022-031-AMSA</t>
  </si>
  <si>
    <t xml:space="preserve">Miguel Angel de León </t>
  </si>
  <si>
    <t>21-2022-031-AMSA</t>
  </si>
  <si>
    <t>Romeo Santiago Chiguichon Chiguichon</t>
  </si>
  <si>
    <t>TOTAL</t>
  </si>
  <si>
    <t>11130016-216-00-0115-0003-12-33-00-000-005-000-031-00000</t>
  </si>
  <si>
    <t xml:space="preserve">Ubicación </t>
  </si>
  <si>
    <t>23-2022-031-AMSA</t>
  </si>
  <si>
    <t>Peón</t>
  </si>
  <si>
    <t>Ejecución de Proyectos</t>
  </si>
  <si>
    <t>Héctor William Martínez Cabrera</t>
  </si>
  <si>
    <t>24-2022-031-AMSA</t>
  </si>
  <si>
    <t>Wilber Celestino Gonzalez Guerra</t>
  </si>
  <si>
    <t>25-2022-031-AMSA</t>
  </si>
  <si>
    <t>José Muñoz Chávez</t>
  </si>
  <si>
    <t>27-2022-031-AMSA</t>
  </si>
  <si>
    <t>Desechos Líquidos</t>
  </si>
  <si>
    <t>Agustín López López</t>
  </si>
  <si>
    <t>Desechos Sólidos</t>
  </si>
  <si>
    <t>29-2022-031-AMSA</t>
  </si>
  <si>
    <t>José Filiberto Domingo Domingo</t>
  </si>
  <si>
    <t>30-2022-031-AMSA</t>
  </si>
  <si>
    <t>Cecilio Antonio Vasquez Soto</t>
  </si>
  <si>
    <t>31-2022-031-AMSA</t>
  </si>
  <si>
    <t>Domingo Sánchez Alonzo</t>
  </si>
  <si>
    <t>33-2022-031-AMSA</t>
  </si>
  <si>
    <t>Nelson Orlando Quiñonez Yohol</t>
  </si>
  <si>
    <t>36-2022-031-AMSA</t>
  </si>
  <si>
    <t>Marcelino Gómez Dávila</t>
  </si>
  <si>
    <t>37-2022-031-AMSA</t>
  </si>
  <si>
    <t>Napoleon Canahui Pop</t>
  </si>
  <si>
    <t>38-2022-031-AMSA</t>
  </si>
  <si>
    <t>Calixto de Jesús Rodríguez Quintero</t>
  </si>
  <si>
    <t>39-2022-031-AMSA</t>
  </si>
  <si>
    <t>Alexis Rodolfo Gonzáles Avila</t>
  </si>
  <si>
    <t>40-2022-031-AMSA</t>
  </si>
  <si>
    <t>Domingo Antonio Martínez Vásquez</t>
  </si>
  <si>
    <t>41-2022-031-AMSA</t>
  </si>
  <si>
    <t>Juan Luis Hernández Hernández</t>
  </si>
  <si>
    <t>43-2022-031-AMSA</t>
  </si>
  <si>
    <t>Juan José Rodas Rivas</t>
  </si>
  <si>
    <t>44-2022-031-AMSA</t>
  </si>
  <si>
    <t>Josue Rolando Gomez Muñoz</t>
  </si>
  <si>
    <t>45-2022-031-AMSA</t>
  </si>
  <si>
    <t>Héctor Vásquez Gómez</t>
  </si>
  <si>
    <t>46-2022-031-AMSA</t>
  </si>
  <si>
    <t>Québrin Humberto Romero Chinchilla</t>
  </si>
  <si>
    <t>47-2022-031-AMSA</t>
  </si>
  <si>
    <t>Inocente Byron Pineda Dionicio</t>
  </si>
  <si>
    <t>48-2022-031-AMSA</t>
  </si>
  <si>
    <t>Alfredo Leonardo Bámaca</t>
  </si>
  <si>
    <t>50-2022-031-AMSA</t>
  </si>
  <si>
    <t>Roberto Leonel González Miguel</t>
  </si>
  <si>
    <t xml:space="preserve"> </t>
  </si>
  <si>
    <t>Jardinero II</t>
  </si>
  <si>
    <t xml:space="preserve">Forestal </t>
  </si>
  <si>
    <t>106-2022-031-AMSA</t>
  </si>
  <si>
    <t xml:space="preserve">Alberto de Jesus Coy Cruz </t>
  </si>
  <si>
    <t xml:space="preserve">Aguinaldo </t>
  </si>
  <si>
    <t xml:space="preserve">Bono vacacional </t>
  </si>
  <si>
    <t xml:space="preserve">Dias laborados </t>
  </si>
  <si>
    <t>19-2022-031-AMSA</t>
  </si>
  <si>
    <t>Luis Armando Ramirez Martinez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</si>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</sst>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49" fontId="5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9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49" fontId="5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49" fontId="6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49" fontId="5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49" fontId="6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4" fillId="0" borderId="8" xfId="2" applyFont="1" applyFill="1" applyBorder="1" applyAlignment="1" applyProtection="1">
      <alignment horizontal="center" vertical="center"/>
      <protection hidden="1"/>
    </xf>
    <xf numFmtId="0" fontId="7" fillId="0" borderId="8" xfId="2" applyFont="1" applyFill="1" applyBorder="1" applyAlignment="1" applyProtection="1">
      <alignment horizontal="center" vertical="center"/>
      <protection hidden="1"/>
    </xf>
    <xf numFmtId="44" fontId="7" fillId="0" borderId="8" xfId="1" applyFont="1" applyFill="1" applyBorder="1" applyAlignment="1" applyProtection="1">
      <alignment horizontal="center" vertical="center"/>
      <protection hidden="1"/>
    </xf>
    <xf numFmtId="2" fontId="4" fillId="0" borderId="8" xfId="0" applyNumberFormat="1" applyFont="1" applyFill="1" applyBorder="1" applyAlignment="1" applyProtection="1">
      <alignment horizontal="center"/>
      <protection hidden="1"/>
    </xf>
    <xf numFmtId="49" fontId="4" fillId="0" borderId="8" xfId="0" applyNumberFormat="1" applyFont="1" applyFill="1" applyBorder="1" applyAlignment="1" applyProtection="1">
      <alignment horizontal="center"/>
      <protection hidden="1"/>
    </xf>
    <xf numFmtId="164" fontId="7" fillId="0" borderId="8" xfId="0" applyNumberFormat="1" applyFont="1" applyFill="1" applyBorder="1" applyProtection="1">
      <protection hidden="1"/>
    </xf>
    <xf numFmtId="44" fontId="4" fillId="2" borderId="8" xfId="0" applyNumberFormat="1" applyFont="1" applyFill="1" applyBorder="1" applyProtection="1"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0" fontId="4" fillId="0" borderId="9" xfId="2" applyFont="1" applyFill="1" applyBorder="1" applyAlignment="1" applyProtection="1">
      <alignment horizontal="center" vertical="center"/>
      <protection hidden="1"/>
    </xf>
    <xf numFmtId="0" fontId="7" fillId="0" borderId="9" xfId="2" applyFont="1" applyFill="1" applyBorder="1" applyAlignment="1" applyProtection="1">
      <alignment horizontal="center" vertical="center"/>
      <protection hidden="1"/>
    </xf>
    <xf numFmtId="44" fontId="7" fillId="0" borderId="9" xfId="1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2" fontId="4" fillId="0" borderId="9" xfId="0" applyNumberFormat="1" applyFont="1" applyFill="1" applyBorder="1" applyAlignment="1" applyProtection="1">
      <alignment horizontal="center"/>
      <protection hidden="1"/>
    </xf>
    <xf numFmtId="49" fontId="4" fillId="0" borderId="9" xfId="0" applyNumberFormat="1" applyFont="1" applyFill="1" applyBorder="1" applyAlignment="1" applyProtection="1">
      <alignment horizontal="center"/>
      <protection hidden="1"/>
    </xf>
    <xf numFmtId="164" fontId="4" fillId="0" borderId="9" xfId="0" applyNumberFormat="1" applyFont="1" applyFill="1" applyBorder="1" applyProtection="1">
      <protection hidden="1"/>
    </xf>
    <xf numFmtId="0" fontId="7" fillId="0" borderId="9" xfId="3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horizontal="center"/>
      <protection hidden="1"/>
    </xf>
    <xf numFmtId="0" fontId="6" fillId="4" borderId="16" xfId="0" applyFont="1" applyFill="1" applyBorder="1" applyAlignment="1" applyProtection="1">
      <alignment horizontal="center"/>
      <protection hidden="1"/>
    </xf>
    <xf numFmtId="44" fontId="5" fillId="4" borderId="3" xfId="0" applyNumberFormat="1" applyFont="1" applyFill="1" applyBorder="1" applyProtection="1">
      <protection hidden="1"/>
    </xf>
    <xf numFmtId="0" fontId="4" fillId="3" borderId="0" xfId="0" applyFont="1" applyFill="1" applyBorder="1" applyAlignment="1" applyProtection="1">
      <alignment horizontal="center"/>
      <protection hidden="1"/>
    </xf>
    <xf numFmtId="44" fontId="7" fillId="3" borderId="0" xfId="0" applyNumberFormat="1" applyFont="1" applyFill="1" applyBorder="1" applyProtection="1">
      <protection hidden="1"/>
    </xf>
    <xf numFmtId="49" fontId="7" fillId="3" borderId="0" xfId="0" applyNumberFormat="1" applyFont="1" applyFill="1" applyBorder="1" applyAlignment="1" applyProtection="1">
      <alignment horizontal="center"/>
      <protection hidden="1"/>
    </xf>
    <xf numFmtId="0" fontId="5" fillId="3" borderId="7" xfId="2" applyFont="1" applyFill="1" applyBorder="1" applyAlignment="1" applyProtection="1">
      <alignment horizontal="center" vertical="center"/>
      <protection hidden="1"/>
    </xf>
    <xf numFmtId="49" fontId="7" fillId="0" borderId="8" xfId="2" applyNumberFormat="1" applyFont="1" applyFill="1" applyBorder="1" applyAlignment="1" applyProtection="1">
      <alignment horizontal="center" vertical="center"/>
      <protection hidden="1"/>
    </xf>
    <xf numFmtId="164" fontId="7" fillId="0" borderId="8" xfId="2" applyNumberFormat="1" applyFont="1" applyFill="1" applyBorder="1" applyAlignment="1" applyProtection="1">
      <alignment horizontal="center" vertical="center"/>
      <protection hidden="1"/>
    </xf>
    <xf numFmtId="49" fontId="4" fillId="3" borderId="9" xfId="0" applyNumberFormat="1" applyFont="1" applyFill="1" applyBorder="1" applyAlignment="1" applyProtection="1">
      <alignment horizontal="center"/>
      <protection hidden="1"/>
    </xf>
    <xf numFmtId="49" fontId="7" fillId="0" borderId="9" xfId="2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7" fillId="3" borderId="9" xfId="2" applyFont="1" applyFill="1" applyBorder="1" applyAlignment="1" applyProtection="1">
      <alignment horizontal="center" vertical="center"/>
      <protection hidden="1"/>
    </xf>
    <xf numFmtId="44" fontId="7" fillId="3" borderId="9" xfId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44" fontId="9" fillId="0" borderId="0" xfId="1" applyFont="1" applyFill="1" applyBorder="1" applyProtection="1">
      <protection hidden="1"/>
    </xf>
    <xf numFmtId="44" fontId="9" fillId="0" borderId="0" xfId="0" applyNumberFormat="1" applyFont="1" applyFill="1" applyBorder="1" applyProtection="1">
      <protection hidden="1"/>
    </xf>
    <xf numFmtId="49" fontId="9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4" fontId="5" fillId="0" borderId="0" xfId="1" applyFont="1" applyFill="1" applyBorder="1" applyProtection="1">
      <protection hidden="1"/>
    </xf>
    <xf numFmtId="44" fontId="5" fillId="0" borderId="0" xfId="0" applyNumberFormat="1" applyFont="1" applyFill="1" applyBorder="1" applyProtection="1">
      <protection hidden="1"/>
    </xf>
    <xf numFmtId="49" fontId="5" fillId="0" borderId="0" xfId="0" applyNumberFormat="1" applyFont="1" applyFill="1" applyBorder="1" applyAlignment="1" applyProtection="1">
      <alignment horizontal="center"/>
      <protection hidden="1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5" borderId="13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2" applyFont="1" applyFill="1" applyBorder="1" applyAlignment="1" applyProtection="1">
      <alignment horizontal="center" vertical="center" wrapText="1"/>
      <protection hidden="1"/>
    </xf>
    <xf numFmtId="0" fontId="6" fillId="5" borderId="12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4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5" fillId="2" borderId="0" xfId="2" applyFont="1" applyFill="1" applyBorder="1" applyAlignment="1" applyProtection="1">
      <alignment vertical="center"/>
      <protection hidden="1"/>
    </xf>
    <xf numFmtId="0" fontId="6" fillId="5" borderId="14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5" fillId="5" borderId="5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44" fontId="5" fillId="4" borderId="10" xfId="0" applyNumberFormat="1" applyFont="1" applyFill="1" applyBorder="1" applyProtection="1">
      <protection hidden="1"/>
    </xf>
  </cellXfs>
  <cellStyles count="4">
    <cellStyle name="Moneda" xfId="1" builtinId="4"/>
    <cellStyle name="Normal" xfId="0" builtinId="0"/>
    <cellStyle name="Normal 2" xfId="2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2" name="2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184731" cy="264560"/>
    <xdr:sp macro="" textlink="">
      <xdr:nvSpPr>
        <xdr:cNvPr id="3" name="26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4" name="4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184731" cy="264560"/>
    <xdr:sp macro="" textlink="">
      <xdr:nvSpPr>
        <xdr:cNvPr id="5" name="59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6" name="25 CuadroTexto"/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65</xdr:row>
      <xdr:rowOff>0</xdr:rowOff>
    </xdr:from>
    <xdr:ext cx="184731" cy="264560"/>
    <xdr:sp macro="" textlink="">
      <xdr:nvSpPr>
        <xdr:cNvPr id="7" name="26 CuadroTexto"/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63</xdr:row>
      <xdr:rowOff>0</xdr:rowOff>
    </xdr:from>
    <xdr:ext cx="184731" cy="264560"/>
    <xdr:sp macro="" textlink="">
      <xdr:nvSpPr>
        <xdr:cNvPr id="8" name="45 CuadroTexto"/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62</xdr:row>
      <xdr:rowOff>0</xdr:rowOff>
    </xdr:from>
    <xdr:ext cx="184731" cy="264560"/>
    <xdr:sp macro="" textlink="">
      <xdr:nvSpPr>
        <xdr:cNvPr id="9" name="59 CuadroTexto"/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0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1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2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3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4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5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16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17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18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19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0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1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2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3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4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5" name="16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6" name="17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23</xdr:row>
      <xdr:rowOff>0</xdr:rowOff>
    </xdr:from>
    <xdr:ext cx="184731" cy="264560"/>
    <xdr:sp macro="" textlink="">
      <xdr:nvSpPr>
        <xdr:cNvPr id="27" name="18 CuadroTexto"/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28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29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0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1" name="16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2" name="17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3" name="18 CuadroTexto"/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4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5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6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7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8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39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0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1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2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3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4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5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6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7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8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49" name="16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0" name="17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1" name="18 CuadroTexto"/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2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3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4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5" name="16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6" name="17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57" name="18 CuadroTexto"/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59</xdr:row>
      <xdr:rowOff>0</xdr:rowOff>
    </xdr:from>
    <xdr:ext cx="184731" cy="264560"/>
    <xdr:sp macro="" textlink="">
      <xdr:nvSpPr>
        <xdr:cNvPr id="58" name="2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59" name="26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59</xdr:row>
      <xdr:rowOff>0</xdr:rowOff>
    </xdr:from>
    <xdr:ext cx="184731" cy="264560"/>
    <xdr:sp macro="" textlink="">
      <xdr:nvSpPr>
        <xdr:cNvPr id="60" name="4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61" name="59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59</xdr:row>
      <xdr:rowOff>0</xdr:rowOff>
    </xdr:from>
    <xdr:ext cx="184731" cy="264560"/>
    <xdr:sp macro="" textlink="">
      <xdr:nvSpPr>
        <xdr:cNvPr id="62" name="2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63" name="26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59</xdr:row>
      <xdr:rowOff>0</xdr:rowOff>
    </xdr:from>
    <xdr:ext cx="184731" cy="264560"/>
    <xdr:sp macro="" textlink="">
      <xdr:nvSpPr>
        <xdr:cNvPr id="64" name="45 CuadroTexto"/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65" name="59 CuadroTexto"/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69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0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1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2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3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4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5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6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77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78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79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0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1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2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3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4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5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6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7" name="16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8" name="17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59</xdr:row>
      <xdr:rowOff>0</xdr:rowOff>
    </xdr:from>
    <xdr:ext cx="184731" cy="264560"/>
    <xdr:sp macro="" textlink="">
      <xdr:nvSpPr>
        <xdr:cNvPr id="89" name="18 CuadroTexto"/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0" name="16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1" name="17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2" name="18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3" name="16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4" name="17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5" name="18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6" name="16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7" name="17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8" name="18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99" name="16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00" name="17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52</xdr:row>
      <xdr:rowOff>0</xdr:rowOff>
    </xdr:from>
    <xdr:ext cx="184731" cy="264560"/>
    <xdr:sp macro="" textlink="">
      <xdr:nvSpPr>
        <xdr:cNvPr id="101" name="18 CuadroTexto"/>
        <xdr:cNvSpPr txBox="1"/>
      </xdr:nvSpPr>
      <xdr:spPr>
        <a:xfrm>
          <a:off x="3027947" y="52638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A40" zoomScale="89" zoomScaleNormal="89" zoomScalePageLayoutView="95" workbookViewId="0">
      <selection activeCell="C47" sqref="C47"/>
    </sheetView>
  </sheetViews>
  <sheetFormatPr baseColWidth="10" defaultColWidth="9.140625" defaultRowHeight="15" x14ac:dyDescent="0.25"/>
  <cols>
    <col min="1" max="1" width="4.85546875" style="1" customWidth="1"/>
    <col min="2" max="2" width="14.42578125" style="1" customWidth="1"/>
    <col min="3" max="3" width="23.140625" customWidth="1"/>
    <col min="4" max="4" width="17.7109375" customWidth="1"/>
    <col min="5" max="5" width="27.140625" style="1" customWidth="1"/>
    <col min="6" max="6" width="46.140625" style="1" customWidth="1"/>
    <col min="7" max="7" width="11.140625" customWidth="1"/>
    <col min="8" max="8" width="16.28515625" customWidth="1"/>
    <col min="9" max="9" width="12" style="3" hidden="1" customWidth="1"/>
    <col min="10" max="10" width="17.140625" customWidth="1"/>
    <col min="11" max="11" width="19" customWidth="1"/>
    <col min="12" max="12" width="18.85546875" customWidth="1"/>
  </cols>
  <sheetData>
    <row r="1" spans="1:16" ht="15.75" x14ac:dyDescent="0.25">
      <c r="A1" s="7"/>
      <c r="B1" s="7"/>
      <c r="C1" s="7"/>
      <c r="D1" s="7"/>
      <c r="E1" s="7"/>
      <c r="F1" s="7"/>
      <c r="G1" s="7"/>
      <c r="H1" s="7"/>
      <c r="I1" s="8"/>
      <c r="J1" s="7"/>
      <c r="K1" s="7"/>
      <c r="L1" s="7"/>
      <c r="M1" s="4"/>
      <c r="N1" s="4"/>
      <c r="O1" s="4"/>
      <c r="P1" s="4"/>
    </row>
    <row r="2" spans="1:16" ht="15.75" customHeight="1" thickBo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4"/>
      <c r="N2" s="4"/>
      <c r="O2" s="4"/>
      <c r="P2" s="4"/>
    </row>
    <row r="3" spans="1:16" ht="18" customHeight="1" x14ac:dyDescent="0.25">
      <c r="A3" s="10" t="s">
        <v>1</v>
      </c>
      <c r="B3" s="10" t="s">
        <v>2</v>
      </c>
      <c r="C3" s="10" t="s">
        <v>3</v>
      </c>
      <c r="D3" s="10" t="s">
        <v>4</v>
      </c>
      <c r="E3" s="10" t="s">
        <v>56</v>
      </c>
      <c r="F3" s="10" t="s">
        <v>5</v>
      </c>
      <c r="G3" s="11" t="s">
        <v>6</v>
      </c>
      <c r="H3" s="12" t="s">
        <v>7</v>
      </c>
      <c r="I3" s="13" t="s">
        <v>110</v>
      </c>
      <c r="J3" s="12" t="s">
        <v>108</v>
      </c>
      <c r="K3" s="14" t="s">
        <v>109</v>
      </c>
      <c r="L3" s="10" t="s">
        <v>8</v>
      </c>
      <c r="M3" s="4"/>
      <c r="N3" s="4"/>
      <c r="O3" s="4"/>
      <c r="P3" s="4"/>
    </row>
    <row r="4" spans="1:16" ht="16.5" thickBot="1" x14ac:dyDescent="0.3">
      <c r="A4" s="15"/>
      <c r="B4" s="15"/>
      <c r="C4" s="15"/>
      <c r="D4" s="15"/>
      <c r="E4" s="15"/>
      <c r="F4" s="15"/>
      <c r="G4" s="16"/>
      <c r="H4" s="18"/>
      <c r="I4" s="19"/>
      <c r="J4" s="17"/>
      <c r="K4" s="20"/>
      <c r="L4" s="15"/>
      <c r="M4" s="4"/>
      <c r="N4" s="4"/>
      <c r="O4" s="4"/>
      <c r="P4" s="4"/>
    </row>
    <row r="5" spans="1:16" ht="61.5" customHeight="1" thickBot="1" x14ac:dyDescent="0.3">
      <c r="A5" s="21"/>
      <c r="B5" s="21"/>
      <c r="C5" s="21"/>
      <c r="D5" s="21"/>
      <c r="E5" s="21"/>
      <c r="F5" s="21"/>
      <c r="G5" s="22"/>
      <c r="H5" s="23" t="s">
        <v>9</v>
      </c>
      <c r="I5" s="24"/>
      <c r="J5" s="18"/>
      <c r="K5" s="25"/>
      <c r="L5" s="21"/>
      <c r="M5" s="4"/>
      <c r="N5" s="4"/>
      <c r="O5" s="4"/>
      <c r="P5" s="4"/>
    </row>
    <row r="6" spans="1:16" ht="15.75" x14ac:dyDescent="0.25">
      <c r="A6" s="26">
        <v>1</v>
      </c>
      <c r="B6" s="26">
        <v>9901433979</v>
      </c>
      <c r="C6" s="26" t="s">
        <v>10</v>
      </c>
      <c r="D6" s="27" t="s">
        <v>11</v>
      </c>
      <c r="E6" s="26" t="s">
        <v>12</v>
      </c>
      <c r="F6" s="28" t="s">
        <v>13</v>
      </c>
      <c r="G6" s="29">
        <v>71.400000000000006</v>
      </c>
      <c r="H6" s="30">
        <v>836.6</v>
      </c>
      <c r="I6" s="31" t="s">
        <v>113</v>
      </c>
      <c r="J6" s="32">
        <f>G6*30*I6/365+H6*I6/365</f>
        <v>228.49534246575342</v>
      </c>
      <c r="K6" s="32">
        <f>200*I6/365</f>
        <v>15.342465753424657</v>
      </c>
      <c r="L6" s="33">
        <f>(J6+K6)</f>
        <v>243.83780821917807</v>
      </c>
      <c r="M6" s="4"/>
      <c r="N6" s="4"/>
      <c r="O6" s="4"/>
      <c r="P6" s="4"/>
    </row>
    <row r="7" spans="1:16" ht="15.75" x14ac:dyDescent="0.25">
      <c r="A7" s="34">
        <f>A6+1</f>
        <v>2</v>
      </c>
      <c r="B7" s="34">
        <v>9901433980</v>
      </c>
      <c r="C7" s="34" t="s">
        <v>14</v>
      </c>
      <c r="D7" s="35" t="s">
        <v>11</v>
      </c>
      <c r="E7" s="34" t="s">
        <v>12</v>
      </c>
      <c r="F7" s="36" t="s">
        <v>15</v>
      </c>
      <c r="G7" s="37">
        <v>71.400000000000006</v>
      </c>
      <c r="H7" s="39">
        <v>836.6</v>
      </c>
      <c r="I7" s="40" t="str">
        <f>($I$6)</f>
        <v>28</v>
      </c>
      <c r="J7" s="41">
        <f>G7*30*I7/365+H7*I7/365</f>
        <v>228.49534246575342</v>
      </c>
      <c r="K7" s="41">
        <f t="shared" ref="K7:K23" si="0">200*I7/365</f>
        <v>15.342465753424657</v>
      </c>
      <c r="L7" s="33">
        <f t="shared" ref="L7:L23" si="1">(J7+K7)</f>
        <v>243.83780821917807</v>
      </c>
      <c r="M7" s="4"/>
      <c r="N7" s="4"/>
      <c r="O7" s="4"/>
      <c r="P7" s="4"/>
    </row>
    <row r="8" spans="1:16" ht="15.75" x14ac:dyDescent="0.25">
      <c r="A8" s="34">
        <f t="shared" ref="A8:A23" si="2">A7+1</f>
        <v>3</v>
      </c>
      <c r="B8" s="34">
        <v>9901433981</v>
      </c>
      <c r="C8" s="34" t="s">
        <v>16</v>
      </c>
      <c r="D8" s="35" t="s">
        <v>11</v>
      </c>
      <c r="E8" s="34" t="s">
        <v>12</v>
      </c>
      <c r="F8" s="36" t="s">
        <v>17</v>
      </c>
      <c r="G8" s="37">
        <v>71.400000000000006</v>
      </c>
      <c r="H8" s="39">
        <v>836.6</v>
      </c>
      <c r="I8" s="40" t="str">
        <f t="shared" ref="I8:I23" si="3">($I$6)</f>
        <v>28</v>
      </c>
      <c r="J8" s="41">
        <f>G8*30*I8/365+H8*I8/365</f>
        <v>228.49534246575342</v>
      </c>
      <c r="K8" s="41">
        <f t="shared" si="0"/>
        <v>15.342465753424657</v>
      </c>
      <c r="L8" s="33">
        <f t="shared" si="1"/>
        <v>243.83780821917807</v>
      </c>
      <c r="M8" s="4"/>
      <c r="N8" s="4"/>
      <c r="O8" s="4"/>
      <c r="P8" s="4"/>
    </row>
    <row r="9" spans="1:16" ht="15.75" x14ac:dyDescent="0.25">
      <c r="A9" s="34">
        <f t="shared" si="2"/>
        <v>4</v>
      </c>
      <c r="B9" s="34">
        <v>9901433982</v>
      </c>
      <c r="C9" s="34" t="s">
        <v>18</v>
      </c>
      <c r="D9" s="35" t="s">
        <v>11</v>
      </c>
      <c r="E9" s="34" t="s">
        <v>12</v>
      </c>
      <c r="F9" s="36" t="s">
        <v>19</v>
      </c>
      <c r="G9" s="37">
        <v>71.400000000000006</v>
      </c>
      <c r="H9" s="39">
        <v>836.6</v>
      </c>
      <c r="I9" s="40" t="str">
        <f t="shared" si="3"/>
        <v>28</v>
      </c>
      <c r="J9" s="41">
        <f>G9*30*I9/365+H9*I9/365</f>
        <v>228.49534246575342</v>
      </c>
      <c r="K9" s="41">
        <f t="shared" si="0"/>
        <v>15.342465753424657</v>
      </c>
      <c r="L9" s="33">
        <f t="shared" si="1"/>
        <v>243.83780821917807</v>
      </c>
      <c r="M9" s="4"/>
      <c r="N9" s="4"/>
      <c r="O9" s="4"/>
      <c r="P9" s="4"/>
    </row>
    <row r="10" spans="1:16" ht="15.75" x14ac:dyDescent="0.25">
      <c r="A10" s="34">
        <f t="shared" si="2"/>
        <v>5</v>
      </c>
      <c r="B10" s="34">
        <v>9901532670</v>
      </c>
      <c r="C10" s="34" t="s">
        <v>20</v>
      </c>
      <c r="D10" s="35" t="s">
        <v>11</v>
      </c>
      <c r="E10" s="34" t="s">
        <v>12</v>
      </c>
      <c r="F10" s="36" t="s">
        <v>21</v>
      </c>
      <c r="G10" s="37">
        <v>71.400000000000006</v>
      </c>
      <c r="H10" s="39">
        <v>836.6</v>
      </c>
      <c r="I10" s="40" t="str">
        <f t="shared" si="3"/>
        <v>28</v>
      </c>
      <c r="J10" s="41">
        <f>G10*30*I10/365+H10*I10/365</f>
        <v>228.49534246575342</v>
      </c>
      <c r="K10" s="41">
        <f t="shared" si="0"/>
        <v>15.342465753424657</v>
      </c>
      <c r="L10" s="33">
        <f t="shared" si="1"/>
        <v>243.83780821917807</v>
      </c>
      <c r="M10" s="4"/>
      <c r="N10" s="4"/>
      <c r="O10" s="4"/>
      <c r="P10" s="4"/>
    </row>
    <row r="11" spans="1:16" ht="15.75" x14ac:dyDescent="0.25">
      <c r="A11" s="34">
        <f t="shared" si="2"/>
        <v>6</v>
      </c>
      <c r="B11" s="34">
        <v>9901172017</v>
      </c>
      <c r="C11" s="34" t="s">
        <v>22</v>
      </c>
      <c r="D11" s="35" t="s">
        <v>11</v>
      </c>
      <c r="E11" s="36" t="s">
        <v>23</v>
      </c>
      <c r="F11" s="36" t="s">
        <v>24</v>
      </c>
      <c r="G11" s="37">
        <v>71.400000000000006</v>
      </c>
      <c r="H11" s="39">
        <v>836.6</v>
      </c>
      <c r="I11" s="40" t="str">
        <f t="shared" si="3"/>
        <v>28</v>
      </c>
      <c r="J11" s="41">
        <f>G11*30*I11/365+H11*I11/365</f>
        <v>228.49534246575342</v>
      </c>
      <c r="K11" s="41">
        <f t="shared" si="0"/>
        <v>15.342465753424657</v>
      </c>
      <c r="L11" s="33">
        <f t="shared" si="1"/>
        <v>243.83780821917807</v>
      </c>
      <c r="M11" s="4"/>
      <c r="N11" s="4"/>
      <c r="O11" s="4"/>
      <c r="P11" s="4"/>
    </row>
    <row r="12" spans="1:16" ht="15.75" x14ac:dyDescent="0.25">
      <c r="A12" s="34">
        <f t="shared" si="2"/>
        <v>7</v>
      </c>
      <c r="B12" s="34">
        <v>9901494341</v>
      </c>
      <c r="C12" s="34" t="s">
        <v>25</v>
      </c>
      <c r="D12" s="36" t="s">
        <v>11</v>
      </c>
      <c r="E12" s="34" t="s">
        <v>12</v>
      </c>
      <c r="F12" s="36" t="s">
        <v>26</v>
      </c>
      <c r="G12" s="37">
        <v>71.400000000000006</v>
      </c>
      <c r="H12" s="39">
        <v>836.6</v>
      </c>
      <c r="I12" s="40" t="str">
        <f t="shared" si="3"/>
        <v>28</v>
      </c>
      <c r="J12" s="41">
        <f>G12*30*I12/365+H12*I12/365</f>
        <v>228.49534246575342</v>
      </c>
      <c r="K12" s="41">
        <f t="shared" si="0"/>
        <v>15.342465753424657</v>
      </c>
      <c r="L12" s="33">
        <f t="shared" si="1"/>
        <v>243.83780821917807</v>
      </c>
      <c r="M12" s="4"/>
      <c r="N12" s="4"/>
      <c r="O12" s="4"/>
      <c r="P12" s="4"/>
    </row>
    <row r="13" spans="1:16" ht="15.75" x14ac:dyDescent="0.25">
      <c r="A13" s="34">
        <f t="shared" si="2"/>
        <v>8</v>
      </c>
      <c r="B13" s="34">
        <v>9901534402</v>
      </c>
      <c r="C13" s="34" t="s">
        <v>27</v>
      </c>
      <c r="D13" s="35" t="s">
        <v>11</v>
      </c>
      <c r="E13" s="34" t="s">
        <v>12</v>
      </c>
      <c r="F13" s="36" t="s">
        <v>28</v>
      </c>
      <c r="G13" s="37">
        <v>71.400000000000006</v>
      </c>
      <c r="H13" s="39">
        <v>836.6</v>
      </c>
      <c r="I13" s="40" t="str">
        <f t="shared" si="3"/>
        <v>28</v>
      </c>
      <c r="J13" s="41">
        <f>G13*30*I13/365+H13*I13/365</f>
        <v>228.49534246575342</v>
      </c>
      <c r="K13" s="41">
        <f t="shared" si="0"/>
        <v>15.342465753424657</v>
      </c>
      <c r="L13" s="33">
        <f t="shared" si="1"/>
        <v>243.83780821917807</v>
      </c>
      <c r="M13" s="4"/>
      <c r="N13" s="4"/>
      <c r="O13" s="4"/>
      <c r="P13" s="4"/>
    </row>
    <row r="14" spans="1:16" ht="17.25" customHeight="1" x14ac:dyDescent="0.25">
      <c r="A14" s="34">
        <f t="shared" si="2"/>
        <v>9</v>
      </c>
      <c r="B14" s="34">
        <v>9901513984</v>
      </c>
      <c r="C14" s="34" t="s">
        <v>29</v>
      </c>
      <c r="D14" s="35" t="s">
        <v>11</v>
      </c>
      <c r="E14" s="34" t="s">
        <v>12</v>
      </c>
      <c r="F14" s="36" t="s">
        <v>30</v>
      </c>
      <c r="G14" s="37">
        <v>71.400000000000006</v>
      </c>
      <c r="H14" s="39">
        <v>836.6</v>
      </c>
      <c r="I14" s="40" t="str">
        <f t="shared" si="3"/>
        <v>28</v>
      </c>
      <c r="J14" s="41">
        <f>G14*30*I14/365+H14*I14/365</f>
        <v>228.49534246575342</v>
      </c>
      <c r="K14" s="41">
        <f t="shared" si="0"/>
        <v>15.342465753424657</v>
      </c>
      <c r="L14" s="33">
        <f t="shared" si="1"/>
        <v>243.83780821917807</v>
      </c>
      <c r="M14" s="4"/>
      <c r="N14" s="4"/>
      <c r="O14" s="4"/>
      <c r="P14" s="4"/>
    </row>
    <row r="15" spans="1:16" ht="15.75" x14ac:dyDescent="0.25">
      <c r="A15" s="34">
        <f t="shared" si="2"/>
        <v>10</v>
      </c>
      <c r="B15" s="34">
        <v>9901433991</v>
      </c>
      <c r="C15" s="34" t="s">
        <v>33</v>
      </c>
      <c r="D15" s="36" t="s">
        <v>31</v>
      </c>
      <c r="E15" s="36" t="s">
        <v>32</v>
      </c>
      <c r="F15" s="36" t="s">
        <v>34</v>
      </c>
      <c r="G15" s="37">
        <v>75.64</v>
      </c>
      <c r="H15" s="39">
        <v>705.16</v>
      </c>
      <c r="I15" s="40" t="str">
        <f t="shared" si="3"/>
        <v>28</v>
      </c>
      <c r="J15" s="41">
        <f>G15*30*I15/365+H15*I15/365</f>
        <v>228.17008219178081</v>
      </c>
      <c r="K15" s="41">
        <f t="shared" si="0"/>
        <v>15.342465753424657</v>
      </c>
      <c r="L15" s="33">
        <f t="shared" si="1"/>
        <v>243.51254794520545</v>
      </c>
      <c r="M15" s="4"/>
      <c r="N15" s="4"/>
      <c r="O15" s="4"/>
      <c r="P15" s="4"/>
    </row>
    <row r="16" spans="1:16" ht="15.75" x14ac:dyDescent="0.25">
      <c r="A16" s="34">
        <f t="shared" si="2"/>
        <v>11</v>
      </c>
      <c r="B16" s="34">
        <v>9901355175</v>
      </c>
      <c r="C16" s="34" t="s">
        <v>35</v>
      </c>
      <c r="D16" s="36" t="s">
        <v>31</v>
      </c>
      <c r="E16" s="36" t="s">
        <v>36</v>
      </c>
      <c r="F16" s="42" t="s">
        <v>37</v>
      </c>
      <c r="G16" s="37">
        <v>75.64</v>
      </c>
      <c r="H16" s="39">
        <v>705.16</v>
      </c>
      <c r="I16" s="40" t="str">
        <f t="shared" si="3"/>
        <v>28</v>
      </c>
      <c r="J16" s="41">
        <f>G16*30*I16/365+H16*I16/365</f>
        <v>228.17008219178081</v>
      </c>
      <c r="K16" s="41">
        <f t="shared" si="0"/>
        <v>15.342465753424657</v>
      </c>
      <c r="L16" s="33">
        <f t="shared" si="1"/>
        <v>243.51254794520545</v>
      </c>
      <c r="M16" s="4"/>
      <c r="N16" s="4"/>
      <c r="O16" s="4"/>
      <c r="P16" s="4"/>
    </row>
    <row r="17" spans="1:16" ht="15.75" x14ac:dyDescent="0.25">
      <c r="A17" s="34">
        <f t="shared" si="2"/>
        <v>12</v>
      </c>
      <c r="B17" s="34">
        <v>9901433993</v>
      </c>
      <c r="C17" s="34" t="s">
        <v>38</v>
      </c>
      <c r="D17" s="36" t="s">
        <v>31</v>
      </c>
      <c r="E17" s="36" t="s">
        <v>39</v>
      </c>
      <c r="F17" s="36" t="s">
        <v>40</v>
      </c>
      <c r="G17" s="37">
        <v>75.64</v>
      </c>
      <c r="H17" s="39">
        <v>705.16</v>
      </c>
      <c r="I17" s="40" t="str">
        <f t="shared" si="3"/>
        <v>28</v>
      </c>
      <c r="J17" s="41">
        <f>G17*30*I17/365+H17*I17/365</f>
        <v>228.17008219178081</v>
      </c>
      <c r="K17" s="41">
        <f t="shared" si="0"/>
        <v>15.342465753424657</v>
      </c>
      <c r="L17" s="33">
        <f t="shared" si="1"/>
        <v>243.51254794520545</v>
      </c>
      <c r="M17" s="4"/>
      <c r="N17" s="4"/>
      <c r="O17" s="4"/>
      <c r="P17" s="4"/>
    </row>
    <row r="18" spans="1:16" ht="15.75" x14ac:dyDescent="0.25">
      <c r="A18" s="34">
        <f t="shared" si="2"/>
        <v>13</v>
      </c>
      <c r="B18" s="34">
        <v>9901451132</v>
      </c>
      <c r="C18" s="34" t="s">
        <v>42</v>
      </c>
      <c r="D18" s="34" t="s">
        <v>43</v>
      </c>
      <c r="E18" s="34" t="s">
        <v>44</v>
      </c>
      <c r="F18" s="43" t="s">
        <v>45</v>
      </c>
      <c r="G18" s="37">
        <v>75.64</v>
      </c>
      <c r="H18" s="39">
        <v>705.16</v>
      </c>
      <c r="I18" s="40" t="str">
        <f t="shared" si="3"/>
        <v>28</v>
      </c>
      <c r="J18" s="41">
        <f>G18*30*I18/365+H18*I18/365</f>
        <v>228.17008219178081</v>
      </c>
      <c r="K18" s="41">
        <f t="shared" si="0"/>
        <v>15.342465753424657</v>
      </c>
      <c r="L18" s="33">
        <f t="shared" si="1"/>
        <v>243.51254794520545</v>
      </c>
      <c r="M18" s="4"/>
      <c r="N18" s="4"/>
      <c r="O18" s="4"/>
      <c r="P18" s="4"/>
    </row>
    <row r="19" spans="1:16" ht="15.75" x14ac:dyDescent="0.25">
      <c r="A19" s="34">
        <f t="shared" si="2"/>
        <v>14</v>
      </c>
      <c r="B19" s="34">
        <v>9901349725</v>
      </c>
      <c r="C19" s="34" t="s">
        <v>46</v>
      </c>
      <c r="D19" s="36" t="s">
        <v>31</v>
      </c>
      <c r="E19" s="36" t="s">
        <v>41</v>
      </c>
      <c r="F19" s="36" t="s">
        <v>47</v>
      </c>
      <c r="G19" s="37">
        <v>75.64</v>
      </c>
      <c r="H19" s="39">
        <v>705.16</v>
      </c>
      <c r="I19" s="40" t="str">
        <f t="shared" si="3"/>
        <v>28</v>
      </c>
      <c r="J19" s="41">
        <f>G19*30*I19/365+H19*I19/365</f>
        <v>228.17008219178081</v>
      </c>
      <c r="K19" s="41">
        <f t="shared" si="0"/>
        <v>15.342465753424657</v>
      </c>
      <c r="L19" s="33">
        <f t="shared" si="1"/>
        <v>243.51254794520545</v>
      </c>
      <c r="M19" s="4"/>
      <c r="N19" s="4"/>
      <c r="O19" s="4"/>
      <c r="P19" s="4"/>
    </row>
    <row r="20" spans="1:16" ht="15.75" x14ac:dyDescent="0.25">
      <c r="A20" s="34">
        <f t="shared" si="2"/>
        <v>15</v>
      </c>
      <c r="B20" s="34">
        <v>9901545451</v>
      </c>
      <c r="C20" s="34" t="s">
        <v>48</v>
      </c>
      <c r="D20" s="36" t="s">
        <v>43</v>
      </c>
      <c r="E20" s="36" t="s">
        <v>41</v>
      </c>
      <c r="F20" s="36" t="s">
        <v>49</v>
      </c>
      <c r="G20" s="37">
        <v>75.64</v>
      </c>
      <c r="H20" s="39">
        <v>705.16</v>
      </c>
      <c r="I20" s="40" t="str">
        <f t="shared" si="3"/>
        <v>28</v>
      </c>
      <c r="J20" s="41">
        <f>G20*30*I20/365+H20*I20/365</f>
        <v>228.17008219178081</v>
      </c>
      <c r="K20" s="41">
        <f t="shared" si="0"/>
        <v>15.342465753424657</v>
      </c>
      <c r="L20" s="33">
        <f t="shared" si="1"/>
        <v>243.51254794520545</v>
      </c>
      <c r="M20" s="4"/>
      <c r="N20" s="4"/>
      <c r="O20" s="4"/>
      <c r="P20" s="4"/>
    </row>
    <row r="21" spans="1:16" ht="15.75" x14ac:dyDescent="0.25">
      <c r="A21" s="34">
        <f t="shared" si="2"/>
        <v>16</v>
      </c>
      <c r="B21" s="34">
        <v>9901451146</v>
      </c>
      <c r="C21" s="34" t="s">
        <v>50</v>
      </c>
      <c r="D21" s="36" t="s">
        <v>31</v>
      </c>
      <c r="E21" s="36" t="s">
        <v>32</v>
      </c>
      <c r="F21" s="42" t="s">
        <v>51</v>
      </c>
      <c r="G21" s="37">
        <v>75.64</v>
      </c>
      <c r="H21" s="39">
        <v>705.16</v>
      </c>
      <c r="I21" s="40" t="str">
        <f t="shared" si="3"/>
        <v>28</v>
      </c>
      <c r="J21" s="41">
        <f>G21*30*I21/365+H21*I21/365</f>
        <v>228.17008219178081</v>
      </c>
      <c r="K21" s="41">
        <f t="shared" si="0"/>
        <v>15.342465753424657</v>
      </c>
      <c r="L21" s="33">
        <f t="shared" si="1"/>
        <v>243.51254794520545</v>
      </c>
      <c r="M21" s="4"/>
      <c r="N21" s="4"/>
      <c r="O21" s="4"/>
      <c r="P21" s="4"/>
    </row>
    <row r="22" spans="1:16" ht="15.75" x14ac:dyDescent="0.25">
      <c r="A22" s="34">
        <f t="shared" si="2"/>
        <v>17</v>
      </c>
      <c r="B22" s="34">
        <v>9901531023</v>
      </c>
      <c r="C22" s="34" t="s">
        <v>111</v>
      </c>
      <c r="D22" s="36" t="s">
        <v>31</v>
      </c>
      <c r="E22" s="36" t="s">
        <v>32</v>
      </c>
      <c r="F22" s="44" t="s">
        <v>112</v>
      </c>
      <c r="G22" s="37">
        <v>75.64</v>
      </c>
      <c r="H22" s="39">
        <v>705.16</v>
      </c>
      <c r="I22" s="40" t="str">
        <f t="shared" si="3"/>
        <v>28</v>
      </c>
      <c r="J22" s="41">
        <f>G22*30*I22/365+H22*I22/365</f>
        <v>228.17008219178081</v>
      </c>
      <c r="K22" s="41">
        <f t="shared" si="0"/>
        <v>15.342465753424657</v>
      </c>
      <c r="L22" s="33">
        <f t="shared" si="1"/>
        <v>243.51254794520545</v>
      </c>
      <c r="M22" s="4"/>
      <c r="N22" s="4"/>
      <c r="O22" s="4"/>
      <c r="P22" s="4"/>
    </row>
    <row r="23" spans="1:16" ht="16.5" thickBot="1" x14ac:dyDescent="0.3">
      <c r="A23" s="34">
        <f t="shared" si="2"/>
        <v>18</v>
      </c>
      <c r="B23" s="34">
        <v>9901531086</v>
      </c>
      <c r="C23" s="34" t="s">
        <v>52</v>
      </c>
      <c r="D23" s="36" t="s">
        <v>31</v>
      </c>
      <c r="E23" s="36" t="s">
        <v>23</v>
      </c>
      <c r="F23" s="36" t="s">
        <v>53</v>
      </c>
      <c r="G23" s="37">
        <v>75.64</v>
      </c>
      <c r="H23" s="39">
        <v>705.16</v>
      </c>
      <c r="I23" s="40" t="str">
        <f t="shared" si="3"/>
        <v>28</v>
      </c>
      <c r="J23" s="41">
        <f>G23*30*I23/365+H23*I23/365</f>
        <v>228.17008219178081</v>
      </c>
      <c r="K23" s="41">
        <f t="shared" si="0"/>
        <v>15.342465753424657</v>
      </c>
      <c r="L23" s="33">
        <f t="shared" si="1"/>
        <v>243.51254794520545</v>
      </c>
      <c r="M23" s="4"/>
      <c r="N23" s="4"/>
      <c r="O23" s="4"/>
      <c r="P23" s="4"/>
    </row>
    <row r="24" spans="1:16" ht="16.5" thickBot="1" x14ac:dyDescent="0.3">
      <c r="A24" s="45" t="s">
        <v>54</v>
      </c>
      <c r="B24" s="46"/>
      <c r="C24" s="46"/>
      <c r="D24" s="46"/>
      <c r="E24" s="46"/>
      <c r="F24" s="46"/>
      <c r="G24" s="46"/>
      <c r="H24" s="46"/>
      <c r="I24" s="47"/>
      <c r="J24" s="48">
        <f>SUM(J6:J23)</f>
        <v>4109.9888219178065</v>
      </c>
      <c r="K24" s="48">
        <f t="shared" ref="K24:L24" si="4">SUM(K6:K23)</f>
        <v>276.16438356164377</v>
      </c>
      <c r="L24" s="48">
        <f t="shared" si="4"/>
        <v>4386.1532054794507</v>
      </c>
      <c r="M24" s="4"/>
      <c r="N24" s="4"/>
      <c r="O24" s="4"/>
      <c r="P24" s="4"/>
    </row>
    <row r="25" spans="1:16" ht="15.75" x14ac:dyDescent="0.25">
      <c r="A25" s="49"/>
      <c r="B25" s="49"/>
      <c r="C25" s="49"/>
      <c r="D25" s="49"/>
      <c r="E25" s="49"/>
      <c r="F25" s="49"/>
      <c r="G25" s="49"/>
      <c r="H25" s="49"/>
      <c r="I25" s="51"/>
      <c r="J25" s="50"/>
      <c r="K25" s="50"/>
      <c r="L25" s="50"/>
      <c r="M25" s="4"/>
      <c r="N25" s="4"/>
      <c r="O25" s="4"/>
      <c r="P25" s="4"/>
    </row>
    <row r="26" spans="1:16" ht="15.75" x14ac:dyDescent="0.25">
      <c r="A26" s="49"/>
      <c r="B26" s="49"/>
      <c r="C26" s="49"/>
      <c r="D26" s="49"/>
      <c r="E26" s="49"/>
      <c r="F26" s="49"/>
      <c r="G26" s="49"/>
      <c r="H26" s="49"/>
      <c r="I26" s="51"/>
      <c r="J26" s="50"/>
      <c r="K26" s="50"/>
      <c r="L26" s="50"/>
      <c r="M26" s="4"/>
      <c r="N26" s="4"/>
      <c r="O26" s="4"/>
      <c r="P26" s="4"/>
    </row>
    <row r="27" spans="1:16" ht="15.75" x14ac:dyDescent="0.25">
      <c r="A27" s="49"/>
      <c r="B27" s="49"/>
      <c r="C27" s="49"/>
      <c r="D27" s="49"/>
      <c r="E27" s="49"/>
      <c r="F27" s="49"/>
      <c r="G27" s="49"/>
      <c r="H27" s="49"/>
      <c r="I27" s="51"/>
      <c r="J27" s="50"/>
      <c r="K27" s="50"/>
      <c r="L27" s="50"/>
      <c r="M27" s="4"/>
      <c r="N27" s="4"/>
      <c r="O27" s="4"/>
      <c r="P27" s="4"/>
    </row>
    <row r="28" spans="1:16" ht="15.75" customHeight="1" thickBot="1" x14ac:dyDescent="0.3">
      <c r="A28" s="52" t="s">
        <v>55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4"/>
      <c r="N28" s="4"/>
      <c r="O28" s="4"/>
      <c r="P28" s="4"/>
    </row>
    <row r="29" spans="1:16" ht="18" customHeight="1" x14ac:dyDescent="0.25">
      <c r="A29" s="10" t="s">
        <v>1</v>
      </c>
      <c r="B29" s="10" t="s">
        <v>2</v>
      </c>
      <c r="C29" s="10" t="s">
        <v>3</v>
      </c>
      <c r="D29" s="10" t="s">
        <v>4</v>
      </c>
      <c r="E29" s="10" t="s">
        <v>56</v>
      </c>
      <c r="F29" s="10" t="s">
        <v>5</v>
      </c>
      <c r="G29" s="11" t="s">
        <v>6</v>
      </c>
      <c r="H29" s="12" t="s">
        <v>7</v>
      </c>
      <c r="I29" s="13" t="s">
        <v>110</v>
      </c>
      <c r="J29" s="12" t="s">
        <v>108</v>
      </c>
      <c r="K29" s="14" t="s">
        <v>109</v>
      </c>
      <c r="L29" s="10" t="s">
        <v>8</v>
      </c>
      <c r="M29" s="4"/>
      <c r="N29" s="4"/>
      <c r="O29" s="4"/>
      <c r="P29" s="4"/>
    </row>
    <row r="30" spans="1:16" ht="16.5" thickBot="1" x14ac:dyDescent="0.3">
      <c r="A30" s="15"/>
      <c r="B30" s="15"/>
      <c r="C30" s="15"/>
      <c r="D30" s="15"/>
      <c r="E30" s="15"/>
      <c r="F30" s="15"/>
      <c r="G30" s="16"/>
      <c r="H30" s="18"/>
      <c r="I30" s="19"/>
      <c r="J30" s="17"/>
      <c r="K30" s="20"/>
      <c r="L30" s="15"/>
      <c r="M30" s="4"/>
      <c r="N30" s="4"/>
      <c r="O30" s="4"/>
      <c r="P30" s="4"/>
    </row>
    <row r="31" spans="1:16" ht="65.25" customHeight="1" thickBot="1" x14ac:dyDescent="0.3">
      <c r="A31" s="21"/>
      <c r="B31" s="21"/>
      <c r="C31" s="21"/>
      <c r="D31" s="21"/>
      <c r="E31" s="21"/>
      <c r="F31" s="21"/>
      <c r="G31" s="22"/>
      <c r="H31" s="23" t="s">
        <v>9</v>
      </c>
      <c r="I31" s="24"/>
      <c r="J31" s="18"/>
      <c r="K31" s="25"/>
      <c r="L31" s="21"/>
      <c r="M31" s="4"/>
      <c r="N31" s="4"/>
      <c r="O31" s="4"/>
      <c r="P31" s="4"/>
    </row>
    <row r="32" spans="1:16" ht="15.75" x14ac:dyDescent="0.25">
      <c r="A32" s="26">
        <f>(A23+1)</f>
        <v>19</v>
      </c>
      <c r="B32" s="26">
        <v>9901434004</v>
      </c>
      <c r="C32" s="26" t="s">
        <v>57</v>
      </c>
      <c r="D32" s="53" t="s">
        <v>58</v>
      </c>
      <c r="E32" s="28" t="s">
        <v>59</v>
      </c>
      <c r="F32" s="28" t="s">
        <v>60</v>
      </c>
      <c r="G32" s="54">
        <v>71.400000000000006</v>
      </c>
      <c r="H32" s="30">
        <v>836.6</v>
      </c>
      <c r="I32" s="55" t="str">
        <f>($I$6)</f>
        <v>28</v>
      </c>
      <c r="J32" s="41">
        <f>G32*30*I32/365+H32*I32/365</f>
        <v>228.49534246575342</v>
      </c>
      <c r="K32" s="41">
        <f>200*I32/365</f>
        <v>15.342465753424657</v>
      </c>
      <c r="L32" s="33">
        <f>(J32+K32)</f>
        <v>243.83780821917807</v>
      </c>
      <c r="M32" s="4"/>
      <c r="N32" s="4"/>
      <c r="O32" s="4"/>
      <c r="P32" s="4"/>
    </row>
    <row r="33" spans="1:16" ht="15.75" x14ac:dyDescent="0.25">
      <c r="A33" s="34">
        <f>(A32)+1</f>
        <v>20</v>
      </c>
      <c r="B33" s="34">
        <v>990099342</v>
      </c>
      <c r="C33" s="34" t="s">
        <v>61</v>
      </c>
      <c r="D33" s="56" t="s">
        <v>58</v>
      </c>
      <c r="E33" s="36" t="s">
        <v>59</v>
      </c>
      <c r="F33" s="42" t="s">
        <v>62</v>
      </c>
      <c r="G33" s="37">
        <v>71.400000000000006</v>
      </c>
      <c r="H33" s="39">
        <v>836.6</v>
      </c>
      <c r="I33" s="55" t="str">
        <f>($I$6)</f>
        <v>28</v>
      </c>
      <c r="J33" s="41">
        <f>G33*30*I33/365+H33*I33/365</f>
        <v>228.49534246575342</v>
      </c>
      <c r="K33" s="41">
        <f t="shared" ref="K33:K52" si="5">200*I33/365</f>
        <v>15.342465753424657</v>
      </c>
      <c r="L33" s="33">
        <f t="shared" ref="L33:L52" si="6">(J33+K33)</f>
        <v>243.83780821917807</v>
      </c>
      <c r="M33" s="4"/>
      <c r="N33" s="4"/>
      <c r="O33" s="4"/>
      <c r="P33" s="4"/>
    </row>
    <row r="34" spans="1:16" ht="15.75" x14ac:dyDescent="0.25">
      <c r="A34" s="34">
        <f t="shared" ref="A34:A52" si="7">(A33)+1</f>
        <v>21</v>
      </c>
      <c r="B34" s="34">
        <v>990099324</v>
      </c>
      <c r="C34" s="34" t="s">
        <v>63</v>
      </c>
      <c r="D34" s="56" t="s">
        <v>58</v>
      </c>
      <c r="E34" s="36" t="s">
        <v>59</v>
      </c>
      <c r="F34" s="42" t="s">
        <v>64</v>
      </c>
      <c r="G34" s="37">
        <v>71.400000000000006</v>
      </c>
      <c r="H34" s="39">
        <v>836.6</v>
      </c>
      <c r="I34" s="55" t="str">
        <f>($I$6)</f>
        <v>28</v>
      </c>
      <c r="J34" s="41">
        <f>G34*30*I34/365+H34*I34/365</f>
        <v>228.49534246575342</v>
      </c>
      <c r="K34" s="41">
        <f t="shared" si="5"/>
        <v>15.342465753424657</v>
      </c>
      <c r="L34" s="33">
        <f t="shared" si="6"/>
        <v>243.83780821917807</v>
      </c>
      <c r="M34" s="4"/>
      <c r="N34" s="4"/>
      <c r="O34" s="4"/>
      <c r="P34" s="4"/>
    </row>
    <row r="35" spans="1:16" ht="15.75" x14ac:dyDescent="0.25">
      <c r="A35" s="34">
        <f t="shared" si="7"/>
        <v>22</v>
      </c>
      <c r="B35" s="34">
        <v>9901434000</v>
      </c>
      <c r="C35" s="34" t="s">
        <v>65</v>
      </c>
      <c r="D35" s="56" t="s">
        <v>58</v>
      </c>
      <c r="E35" s="36" t="s">
        <v>66</v>
      </c>
      <c r="F35" s="36" t="s">
        <v>67</v>
      </c>
      <c r="G35" s="37">
        <v>71.400000000000006</v>
      </c>
      <c r="H35" s="39">
        <v>836.6</v>
      </c>
      <c r="I35" s="55" t="str">
        <f t="shared" ref="I35:I51" si="8">($I$6)</f>
        <v>28</v>
      </c>
      <c r="J35" s="41">
        <f>G35*30*I35/365+H35*I35/365</f>
        <v>228.49534246575342</v>
      </c>
      <c r="K35" s="41">
        <f t="shared" si="5"/>
        <v>15.342465753424657</v>
      </c>
      <c r="L35" s="33">
        <f t="shared" si="6"/>
        <v>243.83780821917807</v>
      </c>
      <c r="M35" s="4"/>
      <c r="N35" s="4"/>
      <c r="O35" s="4"/>
      <c r="P35" s="4"/>
    </row>
    <row r="36" spans="1:16" ht="15.75" x14ac:dyDescent="0.25">
      <c r="A36" s="34">
        <f t="shared" si="7"/>
        <v>23</v>
      </c>
      <c r="B36" s="34">
        <v>9901433999</v>
      </c>
      <c r="C36" s="34" t="s">
        <v>69</v>
      </c>
      <c r="D36" s="56" t="s">
        <v>58</v>
      </c>
      <c r="E36" s="36" t="s">
        <v>66</v>
      </c>
      <c r="F36" s="36" t="s">
        <v>70</v>
      </c>
      <c r="G36" s="37">
        <v>71.400000000000006</v>
      </c>
      <c r="H36" s="39">
        <v>836.6</v>
      </c>
      <c r="I36" s="55" t="str">
        <f t="shared" si="8"/>
        <v>28</v>
      </c>
      <c r="J36" s="41">
        <f>G36*30*I36/365+H36*I36/365</f>
        <v>228.49534246575342</v>
      </c>
      <c r="K36" s="41">
        <f t="shared" si="5"/>
        <v>15.342465753424657</v>
      </c>
      <c r="L36" s="33">
        <f t="shared" si="6"/>
        <v>243.83780821917807</v>
      </c>
      <c r="M36" s="4"/>
      <c r="N36" s="4"/>
      <c r="O36" s="4"/>
      <c r="P36" s="4"/>
    </row>
    <row r="37" spans="1:16" ht="15.75" x14ac:dyDescent="0.25">
      <c r="A37" s="34">
        <f t="shared" si="7"/>
        <v>24</v>
      </c>
      <c r="B37" s="34">
        <v>9901106084</v>
      </c>
      <c r="C37" s="34" t="s">
        <v>71</v>
      </c>
      <c r="D37" s="56" t="s">
        <v>58</v>
      </c>
      <c r="E37" s="36" t="s">
        <v>68</v>
      </c>
      <c r="F37" s="36" t="s">
        <v>72</v>
      </c>
      <c r="G37" s="37">
        <v>71.400000000000006</v>
      </c>
      <c r="H37" s="39">
        <v>836.6</v>
      </c>
      <c r="I37" s="55" t="str">
        <f t="shared" si="8"/>
        <v>28</v>
      </c>
      <c r="J37" s="41">
        <f>G37*30*I37/365+H37*I37/365</f>
        <v>228.49534246575342</v>
      </c>
      <c r="K37" s="41">
        <f t="shared" si="5"/>
        <v>15.342465753424657</v>
      </c>
      <c r="L37" s="33">
        <f t="shared" si="6"/>
        <v>243.83780821917807</v>
      </c>
      <c r="M37" s="4"/>
      <c r="N37" s="4"/>
      <c r="O37" s="4"/>
      <c r="P37" s="4"/>
    </row>
    <row r="38" spans="1:16" ht="15.75" x14ac:dyDescent="0.25">
      <c r="A38" s="34">
        <f t="shared" si="7"/>
        <v>25</v>
      </c>
      <c r="B38" s="34">
        <v>9901347851</v>
      </c>
      <c r="C38" s="34" t="s">
        <v>73</v>
      </c>
      <c r="D38" s="56" t="s">
        <v>58</v>
      </c>
      <c r="E38" s="36" t="s">
        <v>68</v>
      </c>
      <c r="F38" s="42" t="s">
        <v>74</v>
      </c>
      <c r="G38" s="37">
        <v>71.400000000000006</v>
      </c>
      <c r="H38" s="39">
        <v>836.6</v>
      </c>
      <c r="I38" s="55" t="str">
        <f t="shared" si="8"/>
        <v>28</v>
      </c>
      <c r="J38" s="41">
        <f>G38*30*I38/365+H38*I38/365</f>
        <v>228.49534246575342</v>
      </c>
      <c r="K38" s="41">
        <f t="shared" si="5"/>
        <v>15.342465753424657</v>
      </c>
      <c r="L38" s="33">
        <f t="shared" si="6"/>
        <v>243.83780821917807</v>
      </c>
      <c r="M38" s="4"/>
      <c r="N38" s="4"/>
      <c r="O38" s="4"/>
      <c r="P38" s="4"/>
    </row>
    <row r="39" spans="1:16" ht="15.75" x14ac:dyDescent="0.25">
      <c r="A39" s="34">
        <f t="shared" si="7"/>
        <v>26</v>
      </c>
      <c r="B39" s="34">
        <v>9901434001</v>
      </c>
      <c r="C39" s="34" t="s">
        <v>75</v>
      </c>
      <c r="D39" s="56" t="s">
        <v>58</v>
      </c>
      <c r="E39" s="36" t="s">
        <v>66</v>
      </c>
      <c r="F39" s="36" t="s">
        <v>76</v>
      </c>
      <c r="G39" s="37">
        <v>71.400000000000006</v>
      </c>
      <c r="H39" s="39">
        <v>836.6</v>
      </c>
      <c r="I39" s="55" t="str">
        <f t="shared" si="8"/>
        <v>28</v>
      </c>
      <c r="J39" s="41">
        <f>G38*30*I38/365+H38*I38/365</f>
        <v>228.49534246575342</v>
      </c>
      <c r="K39" s="41">
        <f t="shared" si="5"/>
        <v>15.342465753424657</v>
      </c>
      <c r="L39" s="33">
        <f t="shared" si="6"/>
        <v>243.83780821917807</v>
      </c>
      <c r="M39" s="4"/>
      <c r="N39" s="4"/>
      <c r="O39" s="4"/>
      <c r="P39" s="4"/>
    </row>
    <row r="40" spans="1:16" ht="15.75" x14ac:dyDescent="0.25">
      <c r="A40" s="34">
        <f t="shared" si="7"/>
        <v>27</v>
      </c>
      <c r="B40" s="34">
        <v>9901433972</v>
      </c>
      <c r="C40" s="34" t="s">
        <v>77</v>
      </c>
      <c r="D40" s="56" t="s">
        <v>58</v>
      </c>
      <c r="E40" s="36" t="s">
        <v>66</v>
      </c>
      <c r="F40" s="36" t="s">
        <v>78</v>
      </c>
      <c r="G40" s="37">
        <v>71.400000000000006</v>
      </c>
      <c r="H40" s="39">
        <v>836.6</v>
      </c>
      <c r="I40" s="55" t="str">
        <f t="shared" si="8"/>
        <v>28</v>
      </c>
      <c r="J40" s="41">
        <f>G40*30*I40/365+H40*I40/365</f>
        <v>228.49534246575342</v>
      </c>
      <c r="K40" s="41">
        <f t="shared" si="5"/>
        <v>15.342465753424657</v>
      </c>
      <c r="L40" s="33">
        <f t="shared" si="6"/>
        <v>243.83780821917807</v>
      </c>
      <c r="M40" s="4"/>
      <c r="N40" s="4"/>
      <c r="O40" s="4"/>
      <c r="P40" s="4"/>
    </row>
    <row r="41" spans="1:16" ht="15.75" x14ac:dyDescent="0.25">
      <c r="A41" s="34">
        <f t="shared" si="7"/>
        <v>28</v>
      </c>
      <c r="B41" s="34">
        <v>9901355144</v>
      </c>
      <c r="C41" s="34" t="s">
        <v>79</v>
      </c>
      <c r="D41" s="56" t="s">
        <v>58</v>
      </c>
      <c r="E41" s="36" t="s">
        <v>66</v>
      </c>
      <c r="F41" s="42" t="s">
        <v>80</v>
      </c>
      <c r="G41" s="37">
        <v>71.400000000000006</v>
      </c>
      <c r="H41" s="39">
        <v>836.6</v>
      </c>
      <c r="I41" s="55" t="str">
        <f t="shared" si="8"/>
        <v>28</v>
      </c>
      <c r="J41" s="41">
        <f>G41*30*I41/365+H41*I41/365</f>
        <v>228.49534246575342</v>
      </c>
      <c r="K41" s="41">
        <f t="shared" si="5"/>
        <v>15.342465753424657</v>
      </c>
      <c r="L41" s="33">
        <f t="shared" si="6"/>
        <v>243.83780821917807</v>
      </c>
      <c r="M41" s="4"/>
      <c r="N41" s="4"/>
      <c r="O41" s="4"/>
      <c r="P41" s="4"/>
    </row>
    <row r="42" spans="1:16" ht="15.75" x14ac:dyDescent="0.25">
      <c r="A42" s="34">
        <f t="shared" si="7"/>
        <v>29</v>
      </c>
      <c r="B42" s="34">
        <v>9901451122</v>
      </c>
      <c r="C42" s="34" t="s">
        <v>81</v>
      </c>
      <c r="D42" s="56" t="s">
        <v>58</v>
      </c>
      <c r="E42" s="36" t="s">
        <v>66</v>
      </c>
      <c r="F42" s="36" t="s">
        <v>82</v>
      </c>
      <c r="G42" s="37">
        <v>71.400000000000006</v>
      </c>
      <c r="H42" s="39">
        <v>836.6</v>
      </c>
      <c r="I42" s="55" t="str">
        <f t="shared" si="8"/>
        <v>28</v>
      </c>
      <c r="J42" s="41">
        <f>G42*30*I42/365+H42*I42/365</f>
        <v>228.49534246575342</v>
      </c>
      <c r="K42" s="41">
        <f t="shared" si="5"/>
        <v>15.342465753424657</v>
      </c>
      <c r="L42" s="33">
        <f t="shared" si="6"/>
        <v>243.83780821917807</v>
      </c>
      <c r="M42" s="4"/>
      <c r="N42" s="4"/>
      <c r="O42" s="4"/>
      <c r="P42" s="4"/>
    </row>
    <row r="43" spans="1:16" ht="15.75" x14ac:dyDescent="0.25">
      <c r="A43" s="34">
        <f t="shared" si="7"/>
        <v>30</v>
      </c>
      <c r="B43" s="34">
        <v>9901110190</v>
      </c>
      <c r="C43" s="34" t="s">
        <v>83</v>
      </c>
      <c r="D43" s="56" t="s">
        <v>58</v>
      </c>
      <c r="E43" s="36" t="s">
        <v>66</v>
      </c>
      <c r="F43" s="42" t="s">
        <v>84</v>
      </c>
      <c r="G43" s="37">
        <v>71.400000000000006</v>
      </c>
      <c r="H43" s="39">
        <v>836.6</v>
      </c>
      <c r="I43" s="55" t="str">
        <f t="shared" si="8"/>
        <v>28</v>
      </c>
      <c r="J43" s="41">
        <f>G43*30*I43/365+H43*I43/365</f>
        <v>228.49534246575342</v>
      </c>
      <c r="K43" s="41">
        <f t="shared" si="5"/>
        <v>15.342465753424657</v>
      </c>
      <c r="L43" s="33">
        <f t="shared" si="6"/>
        <v>243.83780821917807</v>
      </c>
      <c r="M43" s="4"/>
      <c r="N43" s="4"/>
      <c r="O43" s="4"/>
      <c r="P43" s="4"/>
    </row>
    <row r="44" spans="1:16" ht="15.75" x14ac:dyDescent="0.25">
      <c r="A44" s="34">
        <f t="shared" si="7"/>
        <v>31</v>
      </c>
      <c r="B44" s="34">
        <v>9901001016</v>
      </c>
      <c r="C44" s="34" t="s">
        <v>85</v>
      </c>
      <c r="D44" s="56" t="s">
        <v>58</v>
      </c>
      <c r="E44" s="36" t="s">
        <v>66</v>
      </c>
      <c r="F44" s="42" t="s">
        <v>86</v>
      </c>
      <c r="G44" s="37">
        <v>71.400000000000006</v>
      </c>
      <c r="H44" s="39">
        <v>836.6</v>
      </c>
      <c r="I44" s="55" t="str">
        <f t="shared" si="8"/>
        <v>28</v>
      </c>
      <c r="J44" s="41">
        <f>G44*30*I44/365+H44*I44/365</f>
        <v>228.49534246575342</v>
      </c>
      <c r="K44" s="41">
        <f t="shared" si="5"/>
        <v>15.342465753424657</v>
      </c>
      <c r="L44" s="33">
        <f t="shared" si="6"/>
        <v>243.83780821917807</v>
      </c>
      <c r="M44" s="4"/>
      <c r="N44" s="4"/>
      <c r="O44" s="4"/>
      <c r="P44" s="4"/>
    </row>
    <row r="45" spans="1:16" ht="15.75" x14ac:dyDescent="0.25">
      <c r="A45" s="34">
        <f t="shared" si="7"/>
        <v>32</v>
      </c>
      <c r="B45" s="34">
        <v>9901000969</v>
      </c>
      <c r="C45" s="34" t="s">
        <v>87</v>
      </c>
      <c r="D45" s="56" t="s">
        <v>58</v>
      </c>
      <c r="E45" s="36" t="s">
        <v>66</v>
      </c>
      <c r="F45" s="42" t="s">
        <v>88</v>
      </c>
      <c r="G45" s="37">
        <v>71.400000000000006</v>
      </c>
      <c r="H45" s="39">
        <v>836.6</v>
      </c>
      <c r="I45" s="55" t="str">
        <f t="shared" si="8"/>
        <v>28</v>
      </c>
      <c r="J45" s="41">
        <f>G45*30*I45/365+H45*I45/365</f>
        <v>228.49534246575342</v>
      </c>
      <c r="K45" s="41">
        <f t="shared" si="5"/>
        <v>15.342465753424657</v>
      </c>
      <c r="L45" s="33">
        <f t="shared" si="6"/>
        <v>243.83780821917807</v>
      </c>
      <c r="M45" s="4"/>
      <c r="N45" s="4"/>
      <c r="O45" s="4"/>
      <c r="P45" s="4"/>
    </row>
    <row r="46" spans="1:16" ht="15.75" x14ac:dyDescent="0.25">
      <c r="A46" s="34">
        <f t="shared" si="7"/>
        <v>33</v>
      </c>
      <c r="B46" s="34">
        <v>9901001044</v>
      </c>
      <c r="C46" s="34" t="s">
        <v>89</v>
      </c>
      <c r="D46" s="56" t="s">
        <v>58</v>
      </c>
      <c r="E46" s="36" t="s">
        <v>66</v>
      </c>
      <c r="F46" s="42" t="s">
        <v>90</v>
      </c>
      <c r="G46" s="37">
        <v>71.400000000000006</v>
      </c>
      <c r="H46" s="39">
        <v>836.6</v>
      </c>
      <c r="I46" s="55" t="str">
        <f t="shared" si="8"/>
        <v>28</v>
      </c>
      <c r="J46" s="41">
        <f>G46*30*I46/365+H46*I46/365</f>
        <v>228.49534246575342</v>
      </c>
      <c r="K46" s="41">
        <f t="shared" si="5"/>
        <v>15.342465753424657</v>
      </c>
      <c r="L46" s="33">
        <f t="shared" si="6"/>
        <v>243.83780821917807</v>
      </c>
      <c r="M46" s="4"/>
      <c r="N46" s="4"/>
      <c r="O46" s="4"/>
      <c r="P46" s="4"/>
    </row>
    <row r="47" spans="1:16" ht="15.75" x14ac:dyDescent="0.25">
      <c r="A47" s="34">
        <f t="shared" si="7"/>
        <v>34</v>
      </c>
      <c r="B47" s="34">
        <v>9901533112</v>
      </c>
      <c r="C47" s="34" t="s">
        <v>91</v>
      </c>
      <c r="D47" s="56" t="s">
        <v>58</v>
      </c>
      <c r="E47" s="36" t="s">
        <v>66</v>
      </c>
      <c r="F47" s="57" t="s">
        <v>92</v>
      </c>
      <c r="G47" s="37">
        <v>71.400000000000006</v>
      </c>
      <c r="H47" s="39">
        <v>836.6</v>
      </c>
      <c r="I47" s="55" t="str">
        <f t="shared" si="8"/>
        <v>28</v>
      </c>
      <c r="J47" s="41">
        <f>G47*30*I47/365+H47*I47/365</f>
        <v>228.49534246575342</v>
      </c>
      <c r="K47" s="41">
        <f t="shared" si="5"/>
        <v>15.342465753424657</v>
      </c>
      <c r="L47" s="33">
        <f t="shared" si="6"/>
        <v>243.83780821917807</v>
      </c>
      <c r="M47" s="4"/>
      <c r="N47" s="4"/>
      <c r="O47" s="4"/>
      <c r="P47" s="4"/>
    </row>
    <row r="48" spans="1:16" ht="15.75" x14ac:dyDescent="0.25">
      <c r="A48" s="34">
        <f t="shared" si="7"/>
        <v>35</v>
      </c>
      <c r="B48" s="34">
        <v>9901377158</v>
      </c>
      <c r="C48" s="34" t="s">
        <v>93</v>
      </c>
      <c r="D48" s="56" t="s">
        <v>58</v>
      </c>
      <c r="E48" s="36" t="s">
        <v>66</v>
      </c>
      <c r="F48" s="42" t="s">
        <v>94</v>
      </c>
      <c r="G48" s="37">
        <v>71.400000000000006</v>
      </c>
      <c r="H48" s="39">
        <v>836.6</v>
      </c>
      <c r="I48" s="55" t="str">
        <f t="shared" si="8"/>
        <v>28</v>
      </c>
      <c r="J48" s="41">
        <f>G48*30*I48/365+H48*I48/365</f>
        <v>228.49534246575342</v>
      </c>
      <c r="K48" s="41">
        <f t="shared" si="5"/>
        <v>15.342465753424657</v>
      </c>
      <c r="L48" s="33">
        <f t="shared" si="6"/>
        <v>243.83780821917807</v>
      </c>
      <c r="M48" s="4"/>
      <c r="N48" s="4"/>
      <c r="O48" s="4"/>
      <c r="P48" s="4"/>
    </row>
    <row r="49" spans="1:16" ht="15.75" x14ac:dyDescent="0.25">
      <c r="A49" s="34">
        <f t="shared" si="7"/>
        <v>36</v>
      </c>
      <c r="B49" s="34">
        <v>9901381938</v>
      </c>
      <c r="C49" s="34" t="s">
        <v>95</v>
      </c>
      <c r="D49" s="56" t="s">
        <v>58</v>
      </c>
      <c r="E49" s="36" t="s">
        <v>66</v>
      </c>
      <c r="F49" s="42" t="s">
        <v>96</v>
      </c>
      <c r="G49" s="37">
        <v>71.400000000000006</v>
      </c>
      <c r="H49" s="39">
        <v>836.6</v>
      </c>
      <c r="I49" s="55" t="str">
        <f t="shared" si="8"/>
        <v>28</v>
      </c>
      <c r="J49" s="41">
        <f>G49*30*I49/365+H49*I49/365</f>
        <v>228.49534246575342</v>
      </c>
      <c r="K49" s="41">
        <f t="shared" si="5"/>
        <v>15.342465753424657</v>
      </c>
      <c r="L49" s="33">
        <f t="shared" si="6"/>
        <v>243.83780821917807</v>
      </c>
      <c r="M49" s="4"/>
      <c r="N49" s="4"/>
      <c r="O49" s="4"/>
      <c r="P49" s="4"/>
    </row>
    <row r="50" spans="1:16" ht="15.75" x14ac:dyDescent="0.25">
      <c r="A50" s="34">
        <f t="shared" si="7"/>
        <v>37</v>
      </c>
      <c r="B50" s="34">
        <v>990099359</v>
      </c>
      <c r="C50" s="34" t="s">
        <v>97</v>
      </c>
      <c r="D50" s="56" t="s">
        <v>58</v>
      </c>
      <c r="E50" s="36" t="s">
        <v>66</v>
      </c>
      <c r="F50" s="42" t="s">
        <v>98</v>
      </c>
      <c r="G50" s="37">
        <v>71.400000000000006</v>
      </c>
      <c r="H50" s="39">
        <v>836.6</v>
      </c>
      <c r="I50" s="55" t="str">
        <f t="shared" si="8"/>
        <v>28</v>
      </c>
      <c r="J50" s="41">
        <f>G50*30*I50/365+H50*I50/365</f>
        <v>228.49534246575342</v>
      </c>
      <c r="K50" s="41">
        <f t="shared" si="5"/>
        <v>15.342465753424657</v>
      </c>
      <c r="L50" s="33">
        <f t="shared" si="6"/>
        <v>243.83780821917807</v>
      </c>
      <c r="M50" s="4"/>
      <c r="N50" s="4"/>
      <c r="O50" s="4"/>
      <c r="P50" s="4"/>
    </row>
    <row r="51" spans="1:16" ht="16.5" customHeight="1" x14ac:dyDescent="0.25">
      <c r="A51" s="34">
        <f t="shared" si="7"/>
        <v>38</v>
      </c>
      <c r="B51" s="34">
        <v>9901355143</v>
      </c>
      <c r="C51" s="34" t="s">
        <v>99</v>
      </c>
      <c r="D51" s="56" t="s">
        <v>58</v>
      </c>
      <c r="E51" s="36" t="s">
        <v>66</v>
      </c>
      <c r="F51" s="42" t="s">
        <v>100</v>
      </c>
      <c r="G51" s="37">
        <v>71.400000000000006</v>
      </c>
      <c r="H51" s="39">
        <v>836.6</v>
      </c>
      <c r="I51" s="55" t="str">
        <f t="shared" si="8"/>
        <v>28</v>
      </c>
      <c r="J51" s="41">
        <f>G51*30*I51/365+H51*I51/365</f>
        <v>228.49534246575342</v>
      </c>
      <c r="K51" s="41">
        <f t="shared" si="5"/>
        <v>15.342465753424657</v>
      </c>
      <c r="L51" s="33">
        <f t="shared" si="6"/>
        <v>243.83780821917807</v>
      </c>
      <c r="M51" s="4"/>
      <c r="N51" s="4"/>
      <c r="O51" s="4"/>
      <c r="P51" s="4"/>
    </row>
    <row r="52" spans="1:16" ht="16.5" thickBot="1" x14ac:dyDescent="0.3">
      <c r="A52" s="34">
        <f t="shared" si="7"/>
        <v>39</v>
      </c>
      <c r="B52" s="34">
        <v>9901390586</v>
      </c>
      <c r="C52" s="34" t="s">
        <v>101</v>
      </c>
      <c r="D52" s="56" t="s">
        <v>58</v>
      </c>
      <c r="E52" s="36" t="s">
        <v>66</v>
      </c>
      <c r="F52" s="36" t="s">
        <v>102</v>
      </c>
      <c r="G52" s="37">
        <v>71.400000000000006</v>
      </c>
      <c r="H52" s="39">
        <v>836.6</v>
      </c>
      <c r="I52" s="55" t="str">
        <f t="shared" ref="I52" si="9">($I$6)</f>
        <v>28</v>
      </c>
      <c r="J52" s="41">
        <f>G52*30*I52/365+H52*I52/365</f>
        <v>228.49534246575342</v>
      </c>
      <c r="K52" s="41">
        <f t="shared" si="5"/>
        <v>15.342465753424657</v>
      </c>
      <c r="L52" s="33">
        <f t="shared" si="6"/>
        <v>243.83780821917807</v>
      </c>
      <c r="M52" s="4"/>
      <c r="N52" s="4"/>
      <c r="O52" s="4"/>
      <c r="P52" s="4"/>
    </row>
    <row r="53" spans="1:16" ht="16.5" thickBot="1" x14ac:dyDescent="0.3">
      <c r="A53" s="45" t="s">
        <v>54</v>
      </c>
      <c r="B53" s="46"/>
      <c r="C53" s="46"/>
      <c r="D53" s="46"/>
      <c r="E53" s="46"/>
      <c r="F53" s="46"/>
      <c r="G53" s="46"/>
      <c r="H53" s="46"/>
      <c r="I53" s="47"/>
      <c r="J53" s="48">
        <f>SUM(J32:J52)</f>
        <v>4798.4021917808204</v>
      </c>
      <c r="K53" s="48">
        <f t="shared" ref="K53:L53" si="10">SUM(K32:K52)</f>
        <v>322.1917808219178</v>
      </c>
      <c r="L53" s="48">
        <f t="shared" si="10"/>
        <v>5120.59397260274</v>
      </c>
      <c r="M53" s="4"/>
      <c r="N53" s="4"/>
      <c r="O53" s="4"/>
      <c r="P53" s="4"/>
    </row>
    <row r="54" spans="1:16" ht="90.75" customHeight="1" x14ac:dyDescent="0.25">
      <c r="A54" s="49" t="s">
        <v>103</v>
      </c>
      <c r="B54" s="49"/>
      <c r="C54" s="49"/>
      <c r="D54" s="49"/>
      <c r="E54" s="49"/>
      <c r="F54" s="49"/>
      <c r="G54" s="49"/>
      <c r="H54" s="49"/>
      <c r="I54" s="51"/>
      <c r="J54" s="50"/>
      <c r="K54" s="50"/>
      <c r="L54" s="50"/>
      <c r="M54" s="4"/>
      <c r="N54" s="4"/>
      <c r="O54" s="4"/>
      <c r="P54" s="4"/>
    </row>
    <row r="55" spans="1:16" ht="16.5" thickBot="1" x14ac:dyDescent="0.3">
      <c r="A55" s="52" t="s">
        <v>55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8"/>
      <c r="M55" s="4"/>
      <c r="N55" s="4"/>
      <c r="O55" s="4"/>
      <c r="P55" s="4"/>
    </row>
    <row r="56" spans="1:16" ht="17.25" customHeight="1" x14ac:dyDescent="0.25">
      <c r="A56" s="10" t="s">
        <v>1</v>
      </c>
      <c r="B56" s="10" t="s">
        <v>2</v>
      </c>
      <c r="C56" s="10" t="s">
        <v>3</v>
      </c>
      <c r="D56" s="10" t="s">
        <v>4</v>
      </c>
      <c r="E56" s="10" t="s">
        <v>56</v>
      </c>
      <c r="F56" s="10" t="s">
        <v>5</v>
      </c>
      <c r="G56" s="11" t="s">
        <v>6</v>
      </c>
      <c r="H56" s="12" t="s">
        <v>7</v>
      </c>
      <c r="I56" s="13" t="s">
        <v>110</v>
      </c>
      <c r="J56" s="12" t="s">
        <v>108</v>
      </c>
      <c r="K56" s="14" t="s">
        <v>109</v>
      </c>
      <c r="L56" s="10" t="s">
        <v>8</v>
      </c>
      <c r="M56" s="4"/>
      <c r="N56" s="4"/>
      <c r="O56" s="4"/>
      <c r="P56" s="4"/>
    </row>
    <row r="57" spans="1:16" ht="15" customHeight="1" thickBot="1" x14ac:dyDescent="0.3">
      <c r="A57" s="15"/>
      <c r="B57" s="15"/>
      <c r="C57" s="15"/>
      <c r="D57" s="15"/>
      <c r="E57" s="15"/>
      <c r="F57" s="15"/>
      <c r="G57" s="16"/>
      <c r="H57" s="18"/>
      <c r="I57" s="19"/>
      <c r="J57" s="17"/>
      <c r="K57" s="20"/>
      <c r="L57" s="15"/>
      <c r="M57" s="4"/>
      <c r="N57" s="4"/>
      <c r="O57" s="4"/>
      <c r="P57" s="4"/>
    </row>
    <row r="58" spans="1:16" ht="48" thickBot="1" x14ac:dyDescent="0.3">
      <c r="A58" s="21"/>
      <c r="B58" s="21"/>
      <c r="C58" s="21"/>
      <c r="D58" s="21"/>
      <c r="E58" s="21"/>
      <c r="F58" s="21"/>
      <c r="G58" s="22"/>
      <c r="H58" s="23" t="s">
        <v>9</v>
      </c>
      <c r="I58" s="24"/>
      <c r="J58" s="18"/>
      <c r="K58" s="25"/>
      <c r="L58" s="21"/>
      <c r="M58" s="4"/>
      <c r="N58" s="4"/>
      <c r="O58" s="4"/>
      <c r="P58" s="4"/>
    </row>
    <row r="59" spans="1:16" ht="17.25" customHeight="1" x14ac:dyDescent="0.25">
      <c r="A59" s="38">
        <f>A52+1</f>
        <v>40</v>
      </c>
      <c r="B59" s="34">
        <v>9901451097</v>
      </c>
      <c r="C59" s="34" t="s">
        <v>106</v>
      </c>
      <c r="D59" s="59" t="s">
        <v>104</v>
      </c>
      <c r="E59" s="36" t="s">
        <v>105</v>
      </c>
      <c r="F59" s="43" t="s">
        <v>107</v>
      </c>
      <c r="G59" s="60">
        <v>72.540000000000006</v>
      </c>
      <c r="H59" s="39">
        <v>801.26</v>
      </c>
      <c r="I59" s="55" t="str">
        <f t="shared" ref="I59" si="11">($I$6)</f>
        <v>28</v>
      </c>
      <c r="J59" s="41">
        <f>G59*30*I59/365+H59*I59/365</f>
        <v>228.40789041095891</v>
      </c>
      <c r="K59" s="41">
        <f t="shared" ref="K59" si="12">200*I59/365</f>
        <v>15.342465753424657</v>
      </c>
      <c r="L59" s="33">
        <f t="shared" ref="L59" si="13">(J59+K59)</f>
        <v>243.75035616438356</v>
      </c>
      <c r="M59" s="4"/>
      <c r="N59" s="4"/>
      <c r="O59" s="4"/>
      <c r="P59" s="4"/>
    </row>
    <row r="60" spans="1:16" ht="15.75" x14ac:dyDescent="0.25">
      <c r="A60" s="61"/>
      <c r="B60" s="61"/>
      <c r="C60" s="61"/>
      <c r="D60" s="61"/>
      <c r="E60" s="61"/>
      <c r="F60" s="61"/>
      <c r="G60" s="61"/>
      <c r="H60" s="62"/>
      <c r="I60" s="64"/>
      <c r="J60" s="63"/>
      <c r="K60" s="63"/>
      <c r="L60" s="63"/>
      <c r="M60" s="4"/>
      <c r="N60" s="4"/>
      <c r="O60" s="4"/>
      <c r="P60" s="4"/>
    </row>
    <row r="61" spans="1:16" ht="16.5" thickBot="1" x14ac:dyDescent="0.3">
      <c r="A61" s="65"/>
      <c r="B61" s="65"/>
      <c r="C61" s="65"/>
      <c r="D61" s="65"/>
      <c r="E61" s="65"/>
      <c r="F61" s="65"/>
      <c r="G61" s="65"/>
      <c r="H61" s="66"/>
      <c r="I61" s="68"/>
      <c r="J61" s="67"/>
      <c r="K61" s="67"/>
      <c r="L61" s="67"/>
      <c r="M61" s="4"/>
      <c r="N61" s="4"/>
      <c r="O61" s="4"/>
      <c r="P61" s="4"/>
    </row>
    <row r="62" spans="1:16" ht="17.25" customHeight="1" x14ac:dyDescent="0.25">
      <c r="A62" s="69"/>
      <c r="B62" s="69"/>
      <c r="C62" s="69"/>
      <c r="D62" s="69"/>
      <c r="E62" s="69"/>
      <c r="F62" s="69"/>
      <c r="G62" s="69"/>
      <c r="H62" s="69"/>
      <c r="I62" s="71"/>
      <c r="J62" s="72" t="s">
        <v>108</v>
      </c>
      <c r="K62" s="73" t="s">
        <v>109</v>
      </c>
      <c r="L62" s="74" t="s">
        <v>8</v>
      </c>
      <c r="M62" s="4"/>
      <c r="N62" s="4"/>
      <c r="O62" s="4"/>
      <c r="P62" s="4"/>
    </row>
    <row r="63" spans="1:16" ht="15.75" x14ac:dyDescent="0.25">
      <c r="A63" s="7"/>
      <c r="B63" s="7"/>
      <c r="C63" s="70"/>
      <c r="D63" s="9"/>
      <c r="E63" s="9"/>
      <c r="F63" s="9"/>
      <c r="G63" s="9"/>
      <c r="H63" s="69"/>
      <c r="I63" s="71"/>
      <c r="J63" s="75"/>
      <c r="K63" s="76"/>
      <c r="L63" s="77"/>
      <c r="M63" s="4"/>
      <c r="N63" s="4"/>
      <c r="O63" s="4"/>
      <c r="P63" s="4"/>
    </row>
    <row r="64" spans="1:16" ht="16.5" thickBot="1" x14ac:dyDescent="0.3">
      <c r="A64" s="78"/>
      <c r="B64" s="78"/>
      <c r="C64" s="78"/>
      <c r="D64" s="78"/>
      <c r="E64" s="78"/>
      <c r="F64" s="79"/>
      <c r="G64" s="78"/>
      <c r="H64" s="78"/>
      <c r="I64" s="80"/>
      <c r="J64" s="81"/>
      <c r="K64" s="82"/>
      <c r="L64" s="83"/>
      <c r="M64" s="4"/>
      <c r="N64" s="4"/>
      <c r="O64" s="4"/>
      <c r="P64" s="4"/>
    </row>
    <row r="65" spans="1:16" ht="16.5" thickBot="1" x14ac:dyDescent="0.3">
      <c r="A65" s="79"/>
      <c r="B65" s="79"/>
      <c r="C65" s="79"/>
      <c r="D65" s="79"/>
      <c r="E65" s="79"/>
      <c r="F65" s="79"/>
      <c r="G65" s="79"/>
      <c r="H65" s="79"/>
      <c r="I65" s="84"/>
      <c r="J65" s="85">
        <f>SUM(J24+J53+J59)</f>
        <v>9136.7989041095861</v>
      </c>
      <c r="K65" s="85">
        <f t="shared" ref="K65" si="14">SUM(K24+K53+K59)</f>
        <v>613.69863013698625</v>
      </c>
      <c r="L65" s="85">
        <f>SUM(L24+L53+L59)+0.04</f>
        <v>9750.5375342465759</v>
      </c>
      <c r="M65" s="4"/>
      <c r="N65" s="4"/>
      <c r="O65" s="4"/>
      <c r="P65" s="4"/>
    </row>
    <row r="66" spans="1:16" ht="15.75" x14ac:dyDescent="0.25">
      <c r="A66" s="5"/>
      <c r="B66" s="5"/>
      <c r="C66" s="5"/>
      <c r="D66" s="4"/>
      <c r="E66" s="5"/>
      <c r="F66" s="5"/>
      <c r="G66" s="4"/>
      <c r="H66" s="5"/>
      <c r="I66" s="6"/>
      <c r="J66" s="4"/>
      <c r="K66" s="4"/>
      <c r="L66" s="4"/>
      <c r="M66" s="4"/>
      <c r="N66" s="4"/>
      <c r="O66" s="4"/>
      <c r="P66" s="4"/>
    </row>
    <row r="67" spans="1:16" ht="15.75" x14ac:dyDescent="0.25">
      <c r="A67" s="5"/>
      <c r="B67" s="5"/>
      <c r="C67" s="5"/>
      <c r="D67" s="4"/>
      <c r="E67" s="5"/>
      <c r="F67" s="5"/>
      <c r="G67" s="4"/>
      <c r="H67" s="5"/>
      <c r="I67" s="6"/>
      <c r="J67" s="4"/>
      <c r="K67" s="4"/>
      <c r="L67" s="4"/>
      <c r="M67" s="4"/>
      <c r="N67" s="4"/>
      <c r="O67" s="4"/>
      <c r="P67" s="4"/>
    </row>
    <row r="68" spans="1:16" ht="17.25" x14ac:dyDescent="0.3">
      <c r="M68" s="2"/>
    </row>
    <row r="69" spans="1:16" ht="17.25" x14ac:dyDescent="0.3">
      <c r="M69" s="2"/>
    </row>
    <row r="70" spans="1:16" ht="17.25" x14ac:dyDescent="0.3">
      <c r="M70" s="2"/>
    </row>
    <row r="71" spans="1:16" ht="17.25" x14ac:dyDescent="0.3">
      <c r="M71" s="2"/>
    </row>
    <row r="72" spans="1:16" ht="17.25" x14ac:dyDescent="0.3">
      <c r="M72" s="2"/>
    </row>
    <row r="73" spans="1:16" ht="17.25" x14ac:dyDescent="0.3">
      <c r="M73" s="2"/>
    </row>
    <row r="74" spans="1:16" ht="17.25" x14ac:dyDescent="0.3">
      <c r="M74" s="2"/>
    </row>
    <row r="75" spans="1:16" ht="17.25" x14ac:dyDescent="0.3">
      <c r="M75" s="2"/>
    </row>
  </sheetData>
  <sheetProtection algorithmName="SHA-512" hashValue="2VVKTo3QqRTTuxve5grmZ8uvb4UQkwF6aTYyCduohNGc+sxe16vij+mPy++KDqRW4+0OjpH8xYC9vvICb7k1tg==" saltValue="NLMvUfRtiuAcAIp34e7fgQ==" spinCount="100000" sheet="1" formatCells="0" formatColumns="0" formatRows="0" insertColumns="0" insertRows="0" insertHyperlinks="0" deleteColumns="0" deleteRows="0" sort="0" autoFilter="0" pivotTables="0"/>
  <mergeCells count="47">
    <mergeCell ref="L62:L64"/>
    <mergeCell ref="J62:J64"/>
    <mergeCell ref="K62:K64"/>
    <mergeCell ref="H62:H63"/>
    <mergeCell ref="I56:I58"/>
    <mergeCell ref="J56:J58"/>
    <mergeCell ref="K56:K58"/>
    <mergeCell ref="A2:L2"/>
    <mergeCell ref="A3:A5"/>
    <mergeCell ref="B3:B5"/>
    <mergeCell ref="C3:C5"/>
    <mergeCell ref="D3:D5"/>
    <mergeCell ref="E3:E5"/>
    <mergeCell ref="L3:L5"/>
    <mergeCell ref="F3:F5"/>
    <mergeCell ref="G3:G5"/>
    <mergeCell ref="H3:H4"/>
    <mergeCell ref="J3:J5"/>
    <mergeCell ref="K3:K5"/>
    <mergeCell ref="I3:I5"/>
    <mergeCell ref="I29:I31"/>
    <mergeCell ref="J29:J31"/>
    <mergeCell ref="K29:K31"/>
    <mergeCell ref="A24:I24"/>
    <mergeCell ref="E29:E31"/>
    <mergeCell ref="L29:L31"/>
    <mergeCell ref="H29:H30"/>
    <mergeCell ref="E56:E58"/>
    <mergeCell ref="D29:D31"/>
    <mergeCell ref="F29:F31"/>
    <mergeCell ref="A62:G62"/>
    <mergeCell ref="B29:B31"/>
    <mergeCell ref="C29:C31"/>
    <mergeCell ref="C56:C58"/>
    <mergeCell ref="D56:D58"/>
    <mergeCell ref="A29:A31"/>
    <mergeCell ref="D63:G63"/>
    <mergeCell ref="G29:G31"/>
    <mergeCell ref="A53:I53"/>
    <mergeCell ref="F56:F58"/>
    <mergeCell ref="A28:L28"/>
    <mergeCell ref="L56:L58"/>
    <mergeCell ref="G56:G58"/>
    <mergeCell ref="H56:H57"/>
    <mergeCell ref="A55:K55"/>
    <mergeCell ref="A56:A58"/>
    <mergeCell ref="B56:B58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Header>&amp;L&amp;G&amp;C&amp;"Century Gothic,Negrita"&amp;12AUTORIDAD PARA EL MANEJO SUSTENTABLE DE LA CUENCA Y DEL LAGO DE AMATITLÁN 
NÓMINA CORRESPONDIENTE AL AGUINALDO DE FEBRERO 2022</oddHeader>
    <oddFooter>&amp;CPágina &amp;P de &amp;F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2022-12-21T20:25:37Z</dcterms:modified>
</cp:coreProperties>
</file>