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ENERO 2024\"/>
    </mc:Choice>
  </mc:AlternateContent>
  <xr:revisionPtr revIDLastSave="0" documentId="13_ncr:1_{0EDD6471-CFC7-4665-A52E-91800C5AAA94}" xr6:coauthVersionLast="47" xr6:coauthVersionMax="47" xr10:uidLastSave="{00000000-0000-0000-0000-000000000000}"/>
  <workbookProtection workbookAlgorithmName="SHA-512" workbookHashValue="kwgRxT/qKMsCk77zdhGDtIJoAdSbhwuSJEi8/HL2ylxOBAM7qnm2nq+7ueax2BGDyN6tA/ZRLNV2yFkvQku3Lw==" workbookSaltValue="RDvoBRH+6EpX6L1bYdTfkw==" workbookSpinCount="100000" lockStructure="1"/>
  <bookViews>
    <workbookView xWindow="0" yWindow="0" windowWidth="23040" windowHeight="12360" xr2:uid="{00000000-000D-0000-FFFF-FFFF00000000}"/>
  </bookViews>
  <sheets>
    <sheet name="ENERO 2024" sheetId="1" r:id="rId1"/>
  </sheets>
  <definedNames>
    <definedName name="_xlnm._FilterDatabase" localSheetId="0" hidden="1">'ENERO 2024'!$A$45:$H$75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A97" i="1"/>
  <c r="A98" i="1" s="1"/>
  <c r="A99" i="1" s="1"/>
  <c r="A101" i="1"/>
  <c r="A102" i="1" s="1"/>
  <c r="A103" i="1" s="1"/>
  <c r="A104" i="1" s="1"/>
  <c r="A85" i="1"/>
  <c r="A86" i="1" s="1"/>
  <c r="A87" i="1" s="1"/>
  <c r="A88" i="1" s="1"/>
  <c r="A89" i="1" s="1"/>
  <c r="H59" i="1"/>
  <c r="H9" i="1"/>
  <c r="H100" i="1"/>
  <c r="H8" i="1"/>
  <c r="H7" i="1"/>
  <c r="H6" i="1"/>
  <c r="H10" i="1"/>
  <c r="H102" i="1"/>
  <c r="H103" i="1"/>
  <c r="H104" i="1"/>
  <c r="H101" i="1"/>
  <c r="H99" i="1"/>
  <c r="H97" i="1"/>
  <c r="H98" i="1"/>
  <c r="H96" i="1"/>
  <c r="H89" i="1"/>
  <c r="H88" i="1"/>
  <c r="H87" i="1"/>
  <c r="H86" i="1"/>
  <c r="H85" i="1"/>
  <c r="H84" i="1"/>
  <c r="H73" i="1"/>
  <c r="H72" i="1"/>
  <c r="H71" i="1"/>
  <c r="H68" i="1"/>
  <c r="H69" i="1"/>
  <c r="H70" i="1"/>
  <c r="H67" i="1"/>
  <c r="H66" i="1"/>
  <c r="H65" i="1"/>
  <c r="H64" i="1"/>
  <c r="H63" i="1"/>
  <c r="H62" i="1"/>
  <c r="H61" i="1"/>
  <c r="H60" i="1"/>
  <c r="H58" i="1"/>
  <c r="H57" i="1"/>
  <c r="H56" i="1"/>
  <c r="H54" i="1"/>
  <c r="H55" i="1"/>
  <c r="H53" i="1"/>
  <c r="H52" i="1"/>
  <c r="H51" i="1"/>
  <c r="H50" i="1"/>
  <c r="H49" i="1"/>
  <c r="H48" i="1"/>
  <c r="H47" i="1"/>
  <c r="H46" i="1"/>
  <c r="H39" i="1"/>
  <c r="H38" i="1"/>
  <c r="H37" i="1"/>
  <c r="H36" i="1"/>
  <c r="H35" i="1"/>
  <c r="H30" i="1"/>
  <c r="H29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5" i="1" l="1"/>
  <c r="H90" i="1"/>
  <c r="H105" i="1"/>
  <c r="H40" i="1"/>
  <c r="H108" i="1" l="1"/>
</calcChain>
</file>

<file path=xl/sharedStrings.xml><?xml version="1.0" encoding="utf-8"?>
<sst xmlns="http://schemas.openxmlformats.org/spreadsheetml/2006/main" count="357" uniqueCount="203">
  <si>
    <t xml:space="preserve">NO. </t>
  </si>
  <si>
    <t>CONTRATO</t>
  </si>
  <si>
    <t xml:space="preserve">FECHA DE CONTRATO </t>
  </si>
  <si>
    <t>PUESTO</t>
  </si>
  <si>
    <t xml:space="preserve">NOMBRE </t>
  </si>
  <si>
    <t xml:space="preserve">UBICACIÓN </t>
  </si>
  <si>
    <t xml:space="preserve">Servicios Técnicos </t>
  </si>
  <si>
    <t xml:space="preserve">Subdirección Ejecutiva </t>
  </si>
  <si>
    <t xml:space="preserve">Cristhian Rodrigo Nicolau Guzmán </t>
  </si>
  <si>
    <t xml:space="preserve">Comunicación </t>
  </si>
  <si>
    <t>Recursos Humanos</t>
  </si>
  <si>
    <t xml:space="preserve">Jhosselyn Sucelly Alfaro Barahona </t>
  </si>
  <si>
    <t>Fausto González Hernández</t>
  </si>
  <si>
    <t>Administrativo Financiero</t>
  </si>
  <si>
    <t>Profesionales Individuales en General</t>
  </si>
  <si>
    <t>Loida Rebeca Vásquez Zuleta</t>
  </si>
  <si>
    <t>Dirección Ejecutiva</t>
  </si>
  <si>
    <t>Byron René Pérez Aguilar</t>
  </si>
  <si>
    <t>Rolando Alvarez López</t>
  </si>
  <si>
    <t>Elfego Castellanos Gutiérrez</t>
  </si>
  <si>
    <t xml:space="preserve">Mynor Rene Zuñiga Mazariegos </t>
  </si>
  <si>
    <t>Transporte</t>
  </si>
  <si>
    <t>José David Samayoa Albizures</t>
  </si>
  <si>
    <t>Maira Aracely Sandoval Latín</t>
  </si>
  <si>
    <t xml:space="preserve">Antonio Waldemar Muñiz Rivas </t>
  </si>
  <si>
    <t>José Alfonso Pirir Cortez</t>
  </si>
  <si>
    <t>Inventarios</t>
  </si>
  <si>
    <t>Andrea Alejandra Pelaéz Yax</t>
  </si>
  <si>
    <t>Mirza Maciel Mejia Callejas</t>
  </si>
  <si>
    <t>Evaluación y Seguimiento</t>
  </si>
  <si>
    <t>Aarón Josue Garcia Rojas</t>
  </si>
  <si>
    <t xml:space="preserve">Gary Antonio Aguilar López </t>
  </si>
  <si>
    <t xml:space="preserve">Asesoria Juridica </t>
  </si>
  <si>
    <t xml:space="preserve">Mario Rene Marroquín Contreras </t>
  </si>
  <si>
    <t>TOTAL</t>
  </si>
  <si>
    <t>Julio Alberto Rodriguez Martinez</t>
  </si>
  <si>
    <t>Pedro Teret Mejia</t>
  </si>
  <si>
    <t>Rolando Arturo Herrera Ramazzini</t>
  </si>
  <si>
    <t>Limpieza del lago</t>
  </si>
  <si>
    <t>Luz Esmérita López Del Aguila</t>
  </si>
  <si>
    <t>Salvador Enrique Guerra Rosales</t>
  </si>
  <si>
    <t>Williams Roberto Urízar</t>
  </si>
  <si>
    <t>Sthéfany Ludivina Fuentes</t>
  </si>
  <si>
    <t>Reingenieria</t>
  </si>
  <si>
    <t>Jylian Osiris Hernández Soto</t>
  </si>
  <si>
    <t>Rigoberto Hernández Morales</t>
  </si>
  <si>
    <t>Aldo Josue Morales Aguilar</t>
  </si>
  <si>
    <t>Carlos Arturo Mancilla de Leon</t>
  </si>
  <si>
    <t xml:space="preserve">Marco Tulio Zamora Escobar </t>
  </si>
  <si>
    <t xml:space="preserve">Ruben Donis </t>
  </si>
  <si>
    <t>Byron Danilo Albizures Morales</t>
  </si>
  <si>
    <t xml:space="preserve">Control Ambiental </t>
  </si>
  <si>
    <t>Control Ambiental</t>
  </si>
  <si>
    <t>Edwin Alexis Canteros Archila</t>
  </si>
  <si>
    <t>Herbert Alejandro Ismatul Rejopachi</t>
  </si>
  <si>
    <t>Ferdiner Ulises González Ortíz</t>
  </si>
  <si>
    <t>Julio Roberto Juárez Pernillo</t>
  </si>
  <si>
    <t>Melanie Fraatz Mayorga</t>
  </si>
  <si>
    <t xml:space="preserve">Carol Delfina García García </t>
  </si>
  <si>
    <t xml:space="preserve">Pedro Miguel Mendizábal Crespo </t>
  </si>
  <si>
    <t>Gerardo Gabriel Figueroa Huie</t>
  </si>
  <si>
    <t>Educación Ambiental</t>
  </si>
  <si>
    <t xml:space="preserve">Heidy Jackeline Melchor Solorzano </t>
  </si>
  <si>
    <t xml:space="preserve">Laura Elizabeth Longo Veliz </t>
  </si>
  <si>
    <t>Ejecución de proyectos</t>
  </si>
  <si>
    <t>Sergio Hernan Poitán</t>
  </si>
  <si>
    <t>Sandra Elizabeth Chamale Chitic</t>
  </si>
  <si>
    <t>Rudy Francisco Argueta Velásquez</t>
  </si>
  <si>
    <t>Lourdes Emilsa Hernandez Bobadilla</t>
  </si>
  <si>
    <t>Ordenamiento Territorial</t>
  </si>
  <si>
    <t xml:space="preserve">Giovanni Rudy Marroquin Santiso </t>
  </si>
  <si>
    <t>Christian Hernán Osorio Contreras</t>
  </si>
  <si>
    <t>Forestal</t>
  </si>
  <si>
    <t>Jeffrey Gerardo Rosales Garzaro</t>
  </si>
  <si>
    <t xml:space="preserve">Forestal </t>
  </si>
  <si>
    <t>Byron Eduardo Flores Reyes</t>
  </si>
  <si>
    <t>Ruth Magalí Grijalva Morales</t>
  </si>
  <si>
    <t xml:space="preserve">Claudio Benjamín Mijangos Borrayo </t>
  </si>
  <si>
    <t>Manuelito de Jesús Quiñonez Pineda</t>
  </si>
  <si>
    <t>Juan Antonio Hernandez Barrientos</t>
  </si>
  <si>
    <t>Agustin Chinchilla Dieguez</t>
  </si>
  <si>
    <t xml:space="preserve">TOTAL </t>
  </si>
  <si>
    <t>Realizó:</t>
  </si>
  <si>
    <t>Vo.Bo.</t>
  </si>
  <si>
    <t>AMSA</t>
  </si>
  <si>
    <t xml:space="preserve">Sindy Johanna Iriarte White </t>
  </si>
  <si>
    <t>11130016-219-00-33-00-000-001-000-029-0115-11-0000-0000</t>
  </si>
  <si>
    <t>11130016-219-00-33-00-000-005-000-029-0115-11-0000-0000</t>
  </si>
  <si>
    <t>HONORARIOS</t>
  </si>
  <si>
    <t>Mercy Elizabeth Edelman Rivas</t>
  </si>
  <si>
    <t>Sonia Maribel Coj Sabuc</t>
  </si>
  <si>
    <t>Leea Blas Hale</t>
  </si>
  <si>
    <t>Franco Javier Jafet Alvarado Contreras</t>
  </si>
  <si>
    <t>Compras</t>
  </si>
  <si>
    <t>Paul Alejandro García Gutierrez</t>
  </si>
  <si>
    <t xml:space="preserve">Axel Gender Monge Ramos </t>
  </si>
  <si>
    <t xml:space="preserve">Mario René Grijalva Arias </t>
  </si>
  <si>
    <t>Mateo Obispo Morales Yax</t>
  </si>
  <si>
    <t>Eusvaldo Morales Marroquín</t>
  </si>
  <si>
    <t>Seguridad</t>
  </si>
  <si>
    <t>Sindy Nicté Garrido Figueroa</t>
  </si>
  <si>
    <t>Mantenimiento</t>
  </si>
  <si>
    <t>Desechos Líquidos</t>
  </si>
  <si>
    <t>Desechos Solidos</t>
  </si>
  <si>
    <t>Ing. Raúl Enrique Orozco Velásquez</t>
  </si>
  <si>
    <t xml:space="preserve">Subdirector Ejecutivo </t>
  </si>
  <si>
    <t>Byron Nearly Catalán Cardona</t>
  </si>
  <si>
    <t>María Luisa Mayorga Mendez</t>
  </si>
  <si>
    <t>Servicios Profesionales</t>
  </si>
  <si>
    <t>Rubén Darío Vela González</t>
  </si>
  <si>
    <t>Esvin Ronaldo Ramirez Malín</t>
  </si>
  <si>
    <t>Camilo García Martínez</t>
  </si>
  <si>
    <t>María del Cielo Esquivel Selvas de López</t>
  </si>
  <si>
    <t xml:space="preserve">KARLA ROXANA PAZ RABANALES </t>
  </si>
  <si>
    <t>Sara Noemi Aragón Bethancourt</t>
  </si>
  <si>
    <t>35-2024-029-AMSA</t>
  </si>
  <si>
    <t>45-2024-029-AMSA</t>
  </si>
  <si>
    <t>39-2024-029-AMSA</t>
  </si>
  <si>
    <t>40-2024-029-AMSA</t>
  </si>
  <si>
    <t xml:space="preserve">Juan Diego Melgar Revolorio </t>
  </si>
  <si>
    <t>41-2024-029-AMSA</t>
  </si>
  <si>
    <t>42-2024-029-AMSA</t>
  </si>
  <si>
    <t>43-2024-029-AMSA</t>
  </si>
  <si>
    <t>46-2024-029-AMSA</t>
  </si>
  <si>
    <t>47-2024-029-AMSA</t>
  </si>
  <si>
    <t>48-2024-029-AMSA</t>
  </si>
  <si>
    <t>49-2024-029-AMSA</t>
  </si>
  <si>
    <t>50-2024-029-AMSA</t>
  </si>
  <si>
    <t>51-2024-029-AMSA</t>
  </si>
  <si>
    <t>52-2024-029-AMSA</t>
  </si>
  <si>
    <t>53-2024-029-AMSA</t>
  </si>
  <si>
    <t>54-2024-029-AMSA</t>
  </si>
  <si>
    <t>55-2024-029-AMSA</t>
  </si>
  <si>
    <t>56-2024-029-AMSA</t>
  </si>
  <si>
    <t>01-2024-029-AMSA</t>
  </si>
  <si>
    <t>07-2024-029-AMSA</t>
  </si>
  <si>
    <t>09-2024-029-AMSA</t>
  </si>
  <si>
    <t>08-2024-029-AMSA</t>
  </si>
  <si>
    <t>05-2024-029-AMSA</t>
  </si>
  <si>
    <t>03-2024-029-AMSA</t>
  </si>
  <si>
    <t>04-2024-029-AMSA</t>
  </si>
  <si>
    <t>16-2024-029-AMSA</t>
  </si>
  <si>
    <t>17-2024-029-AMSA</t>
  </si>
  <si>
    <t>18-2024-029-AMSA</t>
  </si>
  <si>
    <t>19-2024-029-AMSA</t>
  </si>
  <si>
    <t>20-2024-029-AMSA</t>
  </si>
  <si>
    <t>30-2024-029-AMSA</t>
  </si>
  <si>
    <t>31-2024-029-AMSA</t>
  </si>
  <si>
    <t>32-2024-029-AMSA</t>
  </si>
  <si>
    <t>33-2024-029-AMSA</t>
  </si>
  <si>
    <t>34-2024-029-AMSA</t>
  </si>
  <si>
    <t>25-2024-029-AMSA</t>
  </si>
  <si>
    <t>26-2024-029-AMSA</t>
  </si>
  <si>
    <t>24-2024-029-AMSA</t>
  </si>
  <si>
    <t>28-2024-029-AMSA</t>
  </si>
  <si>
    <t>29-2024-029-AMSA</t>
  </si>
  <si>
    <t>11-2024-029-AMSA</t>
  </si>
  <si>
    <t>12-2024-029-AMSA</t>
  </si>
  <si>
    <t>13-2024-029-AMSA</t>
  </si>
  <si>
    <t>14-2024-029-AMSA</t>
  </si>
  <si>
    <t>15-2024-029-AMSA</t>
  </si>
  <si>
    <t>06-2024-029-AMSA</t>
  </si>
  <si>
    <t>22-2024-029-AMSA</t>
  </si>
  <si>
    <t>23-2024-029-AMSA</t>
  </si>
  <si>
    <t>36-2024-029-AMSA</t>
  </si>
  <si>
    <t>37-2024-029-AMSA</t>
  </si>
  <si>
    <t>38-2024-029-AMSA</t>
  </si>
  <si>
    <t>67-2024-029-AMSA</t>
  </si>
  <si>
    <t>68-2024-029-AMSA</t>
  </si>
  <si>
    <t>69-2024-029-AMSA</t>
  </si>
  <si>
    <t>74-2024-029-AMSA</t>
  </si>
  <si>
    <t>78-2024-029-AMSA</t>
  </si>
  <si>
    <t>79-2024-029-AMSA</t>
  </si>
  <si>
    <t>82-2024-029-AMSA</t>
  </si>
  <si>
    <t>81-2024-029-AMSA</t>
  </si>
  <si>
    <t>57-2024-029-AMSA</t>
  </si>
  <si>
    <t>58-2024-029-AMSA</t>
  </si>
  <si>
    <t>59-2024-029-AMSA</t>
  </si>
  <si>
    <t>60-2024-029-AMSA</t>
  </si>
  <si>
    <t>61-2024-029-AMSA</t>
  </si>
  <si>
    <t>62-2024-029-AMSA</t>
  </si>
  <si>
    <t>63-2024-029-AMSA</t>
  </si>
  <si>
    <t>65-2024-029-AMSA</t>
  </si>
  <si>
    <t>66-2024-029-AMSA</t>
  </si>
  <si>
    <t>73-2024-029-AMSA</t>
  </si>
  <si>
    <t>75-2024-029-AMSA</t>
  </si>
  <si>
    <t>76-2024-029-AMSA</t>
  </si>
  <si>
    <t>71-2024-029-AMSA</t>
  </si>
  <si>
    <t>70-2024-029-AMSA</t>
  </si>
  <si>
    <t>21-2024-029-AMSA</t>
  </si>
  <si>
    <t>Jeimy Arely Obando Osorio</t>
  </si>
  <si>
    <t>Subdireccion Ejecutiva</t>
  </si>
  <si>
    <t>77-2024-029-AMSA</t>
  </si>
  <si>
    <t>auditoria interna</t>
  </si>
  <si>
    <t xml:space="preserve">René Martínez Farfán </t>
  </si>
  <si>
    <t>Juan Jesús Borrayo Sánchez</t>
  </si>
  <si>
    <t>72-2024-029-AMSA</t>
  </si>
  <si>
    <t>Evelyn Pahola Corzantes Morales</t>
  </si>
  <si>
    <t>Dra. Enma Leticia Díaz Lara</t>
  </si>
  <si>
    <t>Directora Ejecutiva</t>
  </si>
  <si>
    <t xml:space="preserve">AMSA </t>
  </si>
  <si>
    <t>E536917248 eliminar</t>
  </si>
  <si>
    <t>E536921695 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</si>
</sst>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5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0" xfId="2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2" borderId="0" xfId="3" applyFont="1" applyFill="1" applyAlignment="1">
      <alignment vertical="center"/>
    </xf>
    <xf numFmtId="4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1" fillId="3" borderId="5" xfId="0" applyFont="1" applyFill="1" applyBorder="1" applyAlignment="1">
      <alignment horizontal="center" vertical="center"/>
    </xf>
    <xf numFmtId="0" fontId="1" fillId="5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6" fillId="0" borderId="8" xfId="3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88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4000000}"/>
    <cellStyle name="Normal_jacki 031-029-021-022_POR DIVISIÓN FUNCIONAL JACKI3 28-05-2010 " xfId="2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8" name="2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467475" y="2095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4</xdr:col>
      <xdr:colOff>51288</xdr:colOff>
      <xdr:row>66</xdr:row>
      <xdr:rowOff>0</xdr:rowOff>
    </xdr:from>
    <xdr:ext cx="133443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518763" y="203549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5" name="2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59" name="2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0" name="3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3" name="2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4" name="3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7" name="2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8" name="3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71" name="2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75" name="2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79" name="2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0" name="3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6" name="2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8" name="2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2" name="2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6" name="2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7" name="3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2" name="3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7" name="3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1" name="2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2" name="3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7" name="2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7" name="2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1" name="2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5" name="2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89" name="2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7" name="2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09" name="2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3" name="2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1" name="2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2" name="3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5" name="2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29" name="2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0" name="3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3" name="2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4" name="3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0" name="2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6" name="2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4" name="2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8" name="2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2" name="2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6" name="2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2" name="2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3" name="3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6" name="2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7" name="3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0" name="2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1" name="3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4" name="2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5" name="3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8" name="2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299" name="3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2" name="2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3" name="3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6" name="2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7" name="3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1" name="2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2" name="3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8" name="2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19" name="3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8" name="2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29" name="3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2" name="2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3" name="3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6" name="2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7" name="3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0" name="2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1" name="3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8" name="2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49" name="3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6" name="2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7" name="3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1" cy="264560"/>
    <xdr:sp macro="" textlink="">
      <xdr:nvSpPr>
        <xdr:cNvPr id="362" name="2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1" cy="264560"/>
    <xdr:sp macro="" textlink="">
      <xdr:nvSpPr>
        <xdr:cNvPr id="363" name="3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70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9" name="2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0" name="3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3" name="2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4" name="3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77" name="2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78" name="3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81" name="2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82" name="3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85" name="2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86" name="3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1" cy="264560"/>
    <xdr:sp macro="" textlink="">
      <xdr:nvSpPr>
        <xdr:cNvPr id="389" name="2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1" cy="264560"/>
    <xdr:sp macro="" textlink="">
      <xdr:nvSpPr>
        <xdr:cNvPr id="390" name="3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393" name="2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394" name="3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401" name="2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402" name="3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05" name="2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06" name="3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09" name="2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10" name="3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102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18" name="2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19" name="3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422" name="2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423" name="3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25" name="2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26" name="3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29" name="2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0" name="3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3" name="2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4" name="3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7" name="2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8" name="3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50" name="2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51" name="3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7" name="2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8" name="3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3" name="3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7" name="3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1" name="2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2" name="3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6" name="2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7" name="3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6" name="2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2" name="3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6" name="2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7" name="3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0" name="2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1" name="3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4" name="2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5" name="3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518" name="2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519" name="3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2" name="2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3" name="3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6" name="2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7" name="3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0" name="2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1" name="3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4" name="2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5" name="3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538" name="2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539" name="3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2" name="2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3" name="3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49" name="2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0" name="3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6" name="3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59" name="2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0" name="3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3" name="2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4" name="3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1" name="2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2" name="3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5" name="2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6" name="3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79" name="2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80" name="3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3" name="2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4" name="3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7" name="3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1" name="3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5" name="3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7" name="2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8" name="3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1" name="2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2" name="3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5" name="2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6" name="3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49" name="2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0" name="3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3" name="2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4" name="3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7</xdr:col>
      <xdr:colOff>208766</xdr:colOff>
      <xdr:row>0</xdr:row>
      <xdr:rowOff>54803</xdr:rowOff>
    </xdr:from>
    <xdr:to>
      <xdr:col>7</xdr:col>
      <xdr:colOff>1109791</xdr:colOff>
      <xdr:row>3</xdr:row>
      <xdr:rowOff>229644</xdr:rowOff>
    </xdr:to>
    <xdr:pic>
      <xdr:nvPicPr>
        <xdr:cNvPr id="657" name="Imagen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4081" y="54803"/>
          <a:ext cx="901025" cy="759389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58" name="2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59" name="3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5" name="2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6" name="3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1" name="2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2" name="3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5" name="2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6" name="3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9" name="2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0" name="3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3" name="2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4" name="3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7" name="2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8" name="3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5" name="2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6" name="3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1" name="2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2" name="3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5" name="2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6" name="3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09" name="2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0" name="3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4" name="3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7</xdr:col>
      <xdr:colOff>470360</xdr:colOff>
      <xdr:row>41</xdr:row>
      <xdr:rowOff>49609</xdr:rowOff>
    </xdr:from>
    <xdr:to>
      <xdr:col>7</xdr:col>
      <xdr:colOff>1291829</xdr:colOff>
      <xdr:row>43</xdr:row>
      <xdr:rowOff>253540</xdr:rowOff>
    </xdr:to>
    <xdr:pic>
      <xdr:nvPicPr>
        <xdr:cNvPr id="718" name="Imagen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1219" y="18901172"/>
          <a:ext cx="821469" cy="739711"/>
        </a:xfrm>
        <a:prstGeom prst="rect">
          <a:avLst/>
        </a:prstGeom>
      </xdr:spPr>
    </xdr:pic>
    <xdr:clientData/>
  </xdr:twoCellAnchor>
  <xdr:twoCellAnchor editAs="oneCell">
    <xdr:from>
      <xdr:col>7</xdr:col>
      <xdr:colOff>456406</xdr:colOff>
      <xdr:row>76</xdr:row>
      <xdr:rowOff>19845</xdr:rowOff>
    </xdr:from>
    <xdr:to>
      <xdr:col>7</xdr:col>
      <xdr:colOff>1410097</xdr:colOff>
      <xdr:row>80</xdr:row>
      <xdr:rowOff>124556</xdr:rowOff>
    </xdr:to>
    <xdr:pic>
      <xdr:nvPicPr>
        <xdr:cNvPr id="722" name="Imagen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8750" y="23336251"/>
          <a:ext cx="953691" cy="858773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00" name="2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6" name="3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2" name="3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5" name="2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6" name="3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3" name="2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4" name="3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7" name="2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1" name="2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5" name="2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6" name="3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59" name="2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0" name="3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7" name="3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1" name="2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2" name="3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5" name="2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6" name="3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79" name="2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0" name="3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3" name="2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4" name="3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1" name="2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2" name="3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5" name="2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6" name="3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799" name="Cuadro de texto 10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800" name="Cuadro de texto 10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801" name="Cuadro de texto 10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3" name="3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09" name="2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0" name="3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7" name="2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8" name="3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39" name="2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0" name="3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22</xdr:row>
      <xdr:rowOff>0</xdr:rowOff>
    </xdr:from>
    <xdr:to>
      <xdr:col>4</xdr:col>
      <xdr:colOff>190500</xdr:colOff>
      <xdr:row>22</xdr:row>
      <xdr:rowOff>266700</xdr:rowOff>
    </xdr:to>
    <xdr:sp macro="" textlink="">
      <xdr:nvSpPr>
        <xdr:cNvPr id="843" name="Cuadro de texto 10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190500</xdr:colOff>
      <xdr:row>22</xdr:row>
      <xdr:rowOff>266700</xdr:rowOff>
    </xdr:to>
    <xdr:sp macro="" textlink="">
      <xdr:nvSpPr>
        <xdr:cNvPr id="844" name="Cuadro de texto 10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190500</xdr:colOff>
      <xdr:row>22</xdr:row>
      <xdr:rowOff>266700</xdr:rowOff>
    </xdr:to>
    <xdr:sp macro="" textlink="">
      <xdr:nvSpPr>
        <xdr:cNvPr id="845" name="Cuadro de texto 10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6" name="2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7" name="3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0" name="2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1" name="3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4" name="2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5" name="3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58" name="2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59" name="3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2" name="2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3" name="3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7" name="3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0" name="2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1" name="3 CuadroTexto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7" name="2 CuadroTexto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8" name="3 CuadroTexto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3" name="2 CuadroTexto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4" name="3 CuadroTexto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7" name="2 CuadroTexto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8" name="3 CuadroTexto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1" name="2 CuadroTexto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2" name="3 CuadroTexto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5" name="2 CuadroTexto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6" name="3 CuadroTexto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899" name="2 CuadroTexto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0" name="3 CuadroTexto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3" name="2 CuadroTexto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4" name="3 CuadroTexto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7" name="2 CuadroTexto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8" name="3 CuadroTexto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25</xdr:row>
      <xdr:rowOff>0</xdr:rowOff>
    </xdr:from>
    <xdr:to>
      <xdr:col>4</xdr:col>
      <xdr:colOff>190500</xdr:colOff>
      <xdr:row>25</xdr:row>
      <xdr:rowOff>266700</xdr:rowOff>
    </xdr:to>
    <xdr:sp macro="" textlink="">
      <xdr:nvSpPr>
        <xdr:cNvPr id="911" name="Cuadro de texto 10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190500</xdr:colOff>
      <xdr:row>25</xdr:row>
      <xdr:rowOff>266700</xdr:rowOff>
    </xdr:to>
    <xdr:sp macro="" textlink="">
      <xdr:nvSpPr>
        <xdr:cNvPr id="912" name="Cuadro de texto 10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4" name="2 CuadroTexto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5" name="3 CuadroTexto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7" name="2 CuadroTexto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8" name="3 CuadroTexto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1" name="2 CuadroTexto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2" name="3 CuadroTexto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6" name="3 CuadroTexto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39" name="2 CuadroTexto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0" name="3 CuadroTexto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3" name="2 CuadroTexto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4" name="3 CuadroTexto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8" name="3 CuadroTexto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51" name="2 CuadroTexto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52" name="3 CuadroTexto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5" name="2 CuadroTexto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6" name="3 CuadroTexto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2" name="2 CuadroTexto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3" name="3 CuadroTexto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2" name="2 CuadroTexto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3" name="3 CuadroTexto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6" name="2 CuadroTexto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7" name="3 CuadroTexto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0" name="2 CuadroTexto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1" name="3 CuadroTexto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4" name="2 CuadroTexto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5" name="3 CuadroTexto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3" name="3 CuadroTexto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996" name="Cuadro de texto 107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997" name="Cuadro de texto 108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998" name="Cuadro de texto 109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99" name="2 CuadroTexto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0" name="3 CuadroTexto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3" name="3 CuadroTexto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7" name="3 CuadroTexto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1" name="3 CuadroTexto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5" name="3 CuadroTex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29" name="3 CuadroTex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3" name="3 CuadroText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2" name="2 CuadroText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3" name="3 CuadroTexto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8" name="2 CuadroTexto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69" name="3 CuadroTexto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8" name="2 CuadroTexto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89" name="3 CuadroText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2" name="2 CuadroTexto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3" name="3 CuadroTexto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32</xdr:row>
      <xdr:rowOff>0</xdr:rowOff>
    </xdr:from>
    <xdr:to>
      <xdr:col>4</xdr:col>
      <xdr:colOff>190500</xdr:colOff>
      <xdr:row>32</xdr:row>
      <xdr:rowOff>266700</xdr:rowOff>
    </xdr:to>
    <xdr:sp macro="" textlink="">
      <xdr:nvSpPr>
        <xdr:cNvPr id="1096" name="Cuadro de texto 10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190500</xdr:colOff>
      <xdr:row>32</xdr:row>
      <xdr:rowOff>266700</xdr:rowOff>
    </xdr:to>
    <xdr:sp macro="" textlink="">
      <xdr:nvSpPr>
        <xdr:cNvPr id="1097" name="Cuadro de texto 108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190500</xdr:colOff>
      <xdr:row>32</xdr:row>
      <xdr:rowOff>266700</xdr:rowOff>
    </xdr:to>
    <xdr:sp macro="" textlink="">
      <xdr:nvSpPr>
        <xdr:cNvPr id="1098" name="Cuadro de texto 109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9" name="2 CuadroTexto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0" name="3 CuadroText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3" name="2 CuadroText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4" name="3 CuadroText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7" name="2 CuadroTexto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8" name="3 CuadroTexto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1" name="2 CuadroTexto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2" name="3 CuadroTexto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8" name="2 CuadroTexto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19" name="3 CuadroTexto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4" name="2 CuadroTexto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5" name="3 CuadroText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8" name="2 CuadroTexto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29" name="3 CuadroTexto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2" name="2 CuadroTexto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3" name="3 CuadroTexto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0" name="2 CuadroText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1" name="3 CuadroTexto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4" name="2 CuadroTexto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5" name="3 CuadroTexto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8" name="2 CuadroText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49" name="3 CuadroTexto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152" name="Cuadro de texto 10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153" name="Cuadro de texto 10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154" name="Cuadro de texto 10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56" name="3 CuadroTexto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0" name="3 CuadroTexto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3" name="2 CuadroTexto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4" name="3 CuadroTexto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7" name="2 CuadroTexto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8" name="3 CuadroTexto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0" name="2 CuadroTexto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1" name="3 CuadroTexto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4" name="2 CuadroTexto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5" name="3 CuadroTexto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8" name="2 CuadroTexto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89" name="3 CuadroTexto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2" name="2 CuadroTexto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3" name="3 CuadroTexto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6" name="2 CuadroTexto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7" name="3 CuadroTexto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0" name="2 CuadroTexto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1" name="3 CuadroTexto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4" name="2 CuadroTexto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5" name="3 CuadroTexto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1" name="2 CuadroTexto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2" name="3 CuadroTexto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4" name="2 CuadroTexto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5" name="3 CuadroText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8" name="2 CuadroText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29" name="3 CuadroText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2" name="2 CuadroText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3" name="3 CuadroText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6" name="2 CuadroText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7" name="3 CuadroText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0" name="2 CuadroText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1" name="3 CuadroText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4" name="2 CuadroText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5" name="3 CuadroText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8" name="2 CuadroText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49" name="3 CuadroText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252" name="Cuadro de texto 10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253" name="Cuadro de texto 10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190500</xdr:colOff>
      <xdr:row>31</xdr:row>
      <xdr:rowOff>266700</xdr:rowOff>
    </xdr:to>
    <xdr:sp macro="" textlink="">
      <xdr:nvSpPr>
        <xdr:cNvPr id="1254" name="Cuadro de texto 109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5" name="2 CuadroText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6" name="3 CuadroText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4" name="2 CuadroText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5" name="3 CuadroTexto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0" name="2 CuadroTexto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1" name="3 CuadroTexto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4" name="2 CuadroTexto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5" name="3 CuadroTexto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8" name="2 CuadroTexto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89" name="3 CuadroTexto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2" name="2 CuadroTexto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3" name="3 CuadroTexto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6" name="2 CuadroTexto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7" name="3 CuadroTexto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0" name="2 CuadroTexto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1" name="3 CuadroTexto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4" name="2 CuadroTexto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5" name="3 CuadroTexto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8" name="2 CuadroTexto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09" name="3 CuadroTexto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1" name="2 CuadroTexto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2" name="3 CuadroTexto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6" name="3 CuadroTexto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0" name="3 CuadroTexto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4" name="3 CuadroTexto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2" name="3 CuadroTexto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6" name="3 CuadroTexto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6" name="2 CuadroTexto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7" name="3 CuadroTexto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2" name="2 CuadroTexto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3" name="3 CuadroTexto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6" name="2 CuadroTexto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7" name="3 CuadroTexto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0" name="2 CuadroTexto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1" name="3 CuadroTexto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4" name="2 CuadroTexto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5" name="3 CuadroTexto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8" name="2 CuadroTexto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79" name="3 CuadroTexto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2" name="2 CuadroTexto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3" name="3 CuadroTexto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6" name="2 CuadroTexto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7" name="3 CuadroTexto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1" name="2 CuadroTexto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2" name="3 CuadroTexto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4" name="2 CuadroTexto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5" name="3 CuadroTexto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8" name="2 CuadroTexto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2" name="2 CuadroTexto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3" name="3 CuadroTexto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6" name="2 CuadroTexto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7" name="3 CuadroTexto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0" name="2 CuadroTexto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1" name="3 CuadroTexto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4" name="2 CuadroTexto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5" name="3 CuadroTexto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8" name="2 CuadroTexto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69" name="3 CuadroTexto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2" name="2 CuadroTexto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3" name="3 CuadroTexto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79" name="2 CuadroTexto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0" name="3 CuadroTexto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5" name="2 CuadroTexto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6" name="3 CuadroTexto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89" name="2 CuadroTexto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0" name="3 CuadroTexto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3" name="2 CuadroTexto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4" name="3 CuadroTexto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7" name="2 CuadroTexto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8" name="3 CuadroTexto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5" name="2 CuadroTexto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6" name="3 CuadroTexto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0" name="3 CuadroTexto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3" name="2 CuadroTexto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4" name="3 CuadroTexto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0" name="2 CuadroTexto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1" name="3 CuadroTexto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6" name="2 CuadroTexto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7" name="3 CuadroTexto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0" name="2 CuadroTexto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1" name="3 CuadroTexto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4" name="2 CuadroTexto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5" name="3 CuadroTexto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8" name="2 CuadroTexto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39" name="3 CuadroTexto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2" name="2 CuadroTexto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3" name="3 CuadroTexto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6" name="2 CuadroTexto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7" name="3 CuadroTexto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0" name="2 CuadroTexto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1" name="3 CuadroTexto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4" name="2 CuadroTexto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5" name="3 CuadroTexto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1" name="2 CuadroTexto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2" name="3 CuadroTexto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8" name="3 CuadroTexto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1" name="2 CuadroTexto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2" name="3 CuadroTexto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6" name="3 CuadroTexto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79" name="2 CuadroTexto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0" name="3 CuadroTexto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3" name="2 CuadroTexto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4" name="3 CuadroTexto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7" name="2 CuadroTexto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8" name="3 CuadroTexto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1" name="2 CuadroTexto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2" name="3 CuadroTexto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5" name="2 CuadroTexto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6" name="3 CuadroTexto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2" name="2 CuadroTexto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3" name="3 CuadroTexto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6" name="2 CuadroTexto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7" name="3 CuadroTexto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0" name="2 CuadroTexto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1" name="3 CuadroTexto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4" name="2 CuadroTexto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5" name="3 CuadroTexto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8" name="2 CuadroTexto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29" name="3 CuadroTexto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3" name="3 CuadroTexto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6" name="2 CuadroTex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7" name="3 CuadroTex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49" name="2 CuadroTexto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0" name="3 CuadroTexto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3" name="2 CuadroTexto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4" name="3 CuadroTexto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7" name="2 CuadroTexto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8" name="3 CuadroTexto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1" name="2 CuadroTexto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2" name="3 CuadroTexto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6" name="3 CuadroTexto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69" name="2 CuadroTexto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0" name="3 CuadroTexto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3" name="2 CuadroTexto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4" name="3 CuadroTexto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78" name="3 CuadroTexto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4" name="2 CuadroTexto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5" name="3 CuadroTexto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0" name="2 CuadroTexto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1" name="3 CuadroTexto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4" name="2 CuadroTexto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5" name="3 CuadroTexto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8" name="2 CuadroTexto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699" name="3 CuadroTexto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2" name="2 CuadroTexto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3" name="3 CuadroTexto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6" name="2 CuadroTexto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7" name="3 CuadroTexto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0" name="2 CuadroTexto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1" name="3 CuadroTexto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4" name="2 CuadroTexto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5" name="3 CuadroTexto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19" name="3 CuadroTexto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1" name="2 CuadroTexto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2" name="3 CuadroTexto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5" name="2 CuadroTexto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6" name="3 CuadroTexto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39" name="2 CuadroTexto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0" name="3 CuadroTexto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3" name="2 CuadroTexto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4" name="3 CuadroTexto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7" name="2 CuadroTexto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8" name="3 CuadroTexto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1" name="2 CuadroTexto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2" name="3 CuadroTexto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5" name="2 CuadroTexto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6" name="3 CuadroTexto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38</xdr:row>
      <xdr:rowOff>0</xdr:rowOff>
    </xdr:from>
    <xdr:to>
      <xdr:col>4</xdr:col>
      <xdr:colOff>190500</xdr:colOff>
      <xdr:row>38</xdr:row>
      <xdr:rowOff>266700</xdr:rowOff>
    </xdr:to>
    <xdr:sp macro="" textlink="">
      <xdr:nvSpPr>
        <xdr:cNvPr id="1759" name="Cuadro de texto 107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190500</xdr:colOff>
      <xdr:row>38</xdr:row>
      <xdr:rowOff>266700</xdr:rowOff>
    </xdr:to>
    <xdr:sp macro="" textlink="">
      <xdr:nvSpPr>
        <xdr:cNvPr id="1760" name="Cuadro de texto 108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190500</xdr:colOff>
      <xdr:row>38</xdr:row>
      <xdr:rowOff>266700</xdr:rowOff>
    </xdr:to>
    <xdr:sp macro="" textlink="">
      <xdr:nvSpPr>
        <xdr:cNvPr id="1761" name="Cuadro de texto 109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190500</xdr:colOff>
      <xdr:row>38</xdr:row>
      <xdr:rowOff>266700</xdr:rowOff>
    </xdr:to>
    <xdr:sp macro="" textlink="">
      <xdr:nvSpPr>
        <xdr:cNvPr id="1762" name="Cuadro de texto 110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1763" name="2 CuadroTexto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1764" name="3 CuadroTexto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7" name="2 CuadroTexto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8" name="3 CuadroTexto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2" name="2 CuadroTexto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3" name="3 CuadroTexto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76" name="2 CuadroTexto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77" name="3 CuadroTexto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89" name="2 CuadroTexto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0" name="3 CuadroTexto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4" name="3 CuadroTexto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7" name="2 CuadroTexto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8" name="3 CuadroTexto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1" name="2 CuadroTexto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2" name="3 CuadroTexto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5" name="2 CuadroTexto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6" name="3 CuadroTexto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09" name="2 CuadroText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0" name="3 CuadroTexto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3" name="2 CuadroTexto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4" name="3 CuadroTexto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7" name="2 CuadroTexto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8" name="3 CuadroTexto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4" name="2 CuadroTexto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5" name="3 CuadroTexto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0" name="2 CuadroTexto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1" name="3 CuadroTexto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5" name="3 CuadroTexto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39" name="3 CuadroTexto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2" name="2 CuadroTexto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3" name="3 CuadroTexto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7" name="3 CuadroTexto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0" name="2 CuadroTexto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1" name="3 CuadroTexto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4" name="2 CuadroTexto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5" name="3 CuadroTexto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8" name="2 CuadroTexto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59" name="3 CuadroTexto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5" name="2 CuadroTexto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6" name="3 CuadroTexto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1" name="2 CuadroTexto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2" name="3 CuadroTexto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5" name="2 CuadroTexto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6" name="3 CuadroTexto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79" name="2 CuadroTexto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0" name="3 CuadroTexto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4" name="3 CuadroTexto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7" name="2 CuadroTexto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8" name="3 CuadroTexto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1" name="2 CuadroTexto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2" name="3 CuadroTexto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6" name="3 CuadroTexto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899" name="2 CuadroTexto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0" name="3 CuadroTexto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6" name="2 CuadroTexto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7" name="3 CuadroTexto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2" name="2 CuadroText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3" name="3 CuadroTexto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6" name="2 CuadroText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7" name="3 CuadroTexto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0" name="2 CuadroTexto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1" name="3 CuadroTexto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4" name="2 CuadroTexto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5" name="3 CuadroTexto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8" name="2 CuadroTexto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29" name="3 CuadroTexto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2" name="2 CuadroTexto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3" name="3 CuadroTexto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7" name="3 CuadroTexto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275181</xdr:colOff>
      <xdr:row>0</xdr:row>
      <xdr:rowOff>1</xdr:rowOff>
    </xdr:from>
    <xdr:to>
      <xdr:col>2</xdr:col>
      <xdr:colOff>1127342</xdr:colOff>
      <xdr:row>3</xdr:row>
      <xdr:rowOff>125917</xdr:rowOff>
    </xdr:to>
    <xdr:pic>
      <xdr:nvPicPr>
        <xdr:cNvPr id="1941" name="Imagen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181" y="1"/>
          <a:ext cx="3367805" cy="71046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260958</xdr:colOff>
      <xdr:row>76</xdr:row>
      <xdr:rowOff>52192</xdr:rowOff>
    </xdr:from>
    <xdr:to>
      <xdr:col>2</xdr:col>
      <xdr:colOff>1421895</xdr:colOff>
      <xdr:row>81</xdr:row>
      <xdr:rowOff>91339</xdr:rowOff>
    </xdr:to>
    <xdr:pic>
      <xdr:nvPicPr>
        <xdr:cNvPr id="1945" name="Imagen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753" y="28496713"/>
          <a:ext cx="2818027" cy="1017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123"/>
  <sheetViews>
    <sheetView tabSelected="1" zoomScale="73" zoomScaleNormal="73" zoomScaleSheetLayoutView="91" workbookViewId="0">
      <selection activeCell="J8" sqref="J8"/>
    </sheetView>
  </sheetViews>
  <sheetFormatPr baseColWidth="10" defaultColWidth="11.5546875" defaultRowHeight="15" x14ac:dyDescent="0.25"/>
  <cols>
    <col min="1" max="1" width="11.77734375" style="54" customWidth="1"/>
    <col min="2" max="2" width="24.88671875" style="54" customWidth="1"/>
    <col min="3" max="3" width="32.5546875" style="54" bestFit="1" customWidth="1"/>
    <col min="4" max="4" width="26.88671875" style="54" customWidth="1"/>
    <col min="5" max="5" width="42.21875" style="60" customWidth="1"/>
    <col min="6" max="7" width="31.44140625" style="54" hidden="1" customWidth="1"/>
    <col min="8" max="8" width="21.88671875" style="61" bestFit="1" customWidth="1"/>
    <col min="9" max="9" width="23.21875" style="53" customWidth="1"/>
    <col min="10" max="10" width="28.6640625" style="53" customWidth="1"/>
    <col min="11" max="65" width="11.44140625" style="53" customWidth="1"/>
    <col min="66" max="16384" width="11.5546875" style="54"/>
  </cols>
  <sheetData>
    <row r="2" spans="1:9" ht="15.6" x14ac:dyDescent="0.25">
      <c r="A2" s="78"/>
      <c r="B2" s="78"/>
      <c r="C2" s="78"/>
      <c r="D2" s="78"/>
      <c r="E2" s="78"/>
      <c r="F2" s="78"/>
      <c r="G2" s="78"/>
      <c r="H2" s="78"/>
    </row>
    <row r="3" spans="1:9" ht="15.6" x14ac:dyDescent="0.25">
      <c r="A3" s="79"/>
      <c r="B3" s="79"/>
      <c r="C3" s="79"/>
      <c r="D3" s="79"/>
      <c r="E3" s="79"/>
      <c r="F3" s="79"/>
      <c r="G3" s="79"/>
      <c r="H3" s="79"/>
    </row>
    <row r="4" spans="1:9" ht="24.75" customHeight="1" x14ac:dyDescent="0.25">
      <c r="A4" s="10"/>
      <c r="B4" s="10"/>
      <c r="C4" s="80" t="s">
        <v>86</v>
      </c>
      <c r="D4" s="80"/>
      <c r="E4" s="80"/>
      <c r="F4" s="80"/>
      <c r="G4" s="39"/>
      <c r="H4" s="10"/>
    </row>
    <row r="5" spans="1:9" ht="38.25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32" t="s">
        <v>4</v>
      </c>
      <c r="F5" s="16" t="s">
        <v>5</v>
      </c>
      <c r="G5" s="16"/>
      <c r="H5" s="16" t="s">
        <v>88</v>
      </c>
    </row>
    <row r="6" spans="1:9" ht="35.1" customHeight="1" x14ac:dyDescent="0.25">
      <c r="A6" s="3">
        <v>1</v>
      </c>
      <c r="B6" s="6" t="s">
        <v>115</v>
      </c>
      <c r="C6" s="4">
        <v>45294</v>
      </c>
      <c r="D6" s="5" t="s">
        <v>14</v>
      </c>
      <c r="E6" s="40" t="s">
        <v>85</v>
      </c>
      <c r="F6" s="12" t="s">
        <v>191</v>
      </c>
      <c r="G6" s="12"/>
      <c r="H6" s="21">
        <f>12000/31*29</f>
        <v>11225.806451612903</v>
      </c>
    </row>
    <row r="7" spans="1:9" ht="35.1" customHeight="1" x14ac:dyDescent="0.25">
      <c r="A7" s="3">
        <v>2</v>
      </c>
      <c r="B7" s="6" t="s">
        <v>135</v>
      </c>
      <c r="C7" s="4">
        <v>45294</v>
      </c>
      <c r="D7" s="5" t="s">
        <v>14</v>
      </c>
      <c r="E7" s="9" t="s">
        <v>24</v>
      </c>
      <c r="F7" s="9" t="s">
        <v>16</v>
      </c>
      <c r="G7" s="9"/>
      <c r="H7" s="21">
        <f>14000/31*29</f>
        <v>13096.774193548388</v>
      </c>
    </row>
    <row r="8" spans="1:9" ht="35.1" customHeight="1" x14ac:dyDescent="0.25">
      <c r="A8" s="9">
        <v>4</v>
      </c>
      <c r="B8" s="22" t="s">
        <v>136</v>
      </c>
      <c r="C8" s="45">
        <v>45294</v>
      </c>
      <c r="D8" s="22" t="s">
        <v>14</v>
      </c>
      <c r="E8" s="41" t="s">
        <v>194</v>
      </c>
      <c r="F8" s="9" t="s">
        <v>16</v>
      </c>
      <c r="G8" s="9"/>
      <c r="H8" s="26">
        <f>20000/31*29</f>
        <v>18709.677419354837</v>
      </c>
    </row>
    <row r="9" spans="1:9" ht="35.1" customHeight="1" x14ac:dyDescent="0.25">
      <c r="A9" s="9">
        <v>5</v>
      </c>
      <c r="B9" s="22" t="s">
        <v>137</v>
      </c>
      <c r="C9" s="45">
        <v>45294</v>
      </c>
      <c r="D9" s="22" t="s">
        <v>14</v>
      </c>
      <c r="E9" s="41" t="s">
        <v>195</v>
      </c>
      <c r="F9" s="9" t="s">
        <v>9</v>
      </c>
      <c r="G9" s="9"/>
      <c r="H9" s="26">
        <f>11000/31*29</f>
        <v>10290.322580645161</v>
      </c>
      <c r="I9" s="66"/>
    </row>
    <row r="10" spans="1:9" ht="35.1" customHeight="1" x14ac:dyDescent="0.25">
      <c r="A10" s="9">
        <v>6</v>
      </c>
      <c r="B10" s="22" t="s">
        <v>173</v>
      </c>
      <c r="C10" s="45">
        <v>45294</v>
      </c>
      <c r="D10" s="9" t="s">
        <v>6</v>
      </c>
      <c r="E10" s="40" t="s">
        <v>12</v>
      </c>
      <c r="F10" s="12" t="s">
        <v>13</v>
      </c>
      <c r="G10" s="12"/>
      <c r="H10" s="26">
        <f>5000/31*29</f>
        <v>4677.4193548387093</v>
      </c>
    </row>
    <row r="11" spans="1:9" ht="35.1" customHeight="1" x14ac:dyDescent="0.25">
      <c r="A11" s="9">
        <v>7</v>
      </c>
      <c r="B11" s="22" t="s">
        <v>154</v>
      </c>
      <c r="C11" s="45">
        <v>45294</v>
      </c>
      <c r="D11" s="9" t="s">
        <v>6</v>
      </c>
      <c r="E11" s="40" t="s">
        <v>8</v>
      </c>
      <c r="F11" s="12" t="s">
        <v>9</v>
      </c>
      <c r="G11" s="12"/>
      <c r="H11" s="26">
        <f>9000/31*29</f>
        <v>8419.354838709678</v>
      </c>
    </row>
    <row r="12" spans="1:9" ht="35.1" customHeight="1" x14ac:dyDescent="0.25">
      <c r="A12" s="3">
        <v>8</v>
      </c>
      <c r="B12" s="6" t="s">
        <v>116</v>
      </c>
      <c r="C12" s="4">
        <v>45294</v>
      </c>
      <c r="D12" s="3" t="s">
        <v>6</v>
      </c>
      <c r="E12" s="40" t="s">
        <v>107</v>
      </c>
      <c r="F12" s="12" t="s">
        <v>10</v>
      </c>
      <c r="G12" s="12"/>
      <c r="H12" s="20">
        <f>6000/31*29</f>
        <v>5612.9032258064517</v>
      </c>
    </row>
    <row r="13" spans="1:9" ht="35.1" customHeight="1" x14ac:dyDescent="0.25">
      <c r="A13" s="3">
        <v>9</v>
      </c>
      <c r="B13" s="22" t="s">
        <v>122</v>
      </c>
      <c r="C13" s="4">
        <v>45294</v>
      </c>
      <c r="D13" s="3" t="s">
        <v>6</v>
      </c>
      <c r="E13" s="9" t="s">
        <v>11</v>
      </c>
      <c r="F13" s="12" t="s">
        <v>16</v>
      </c>
      <c r="G13" s="12"/>
      <c r="H13" s="20">
        <f>10000/31*29</f>
        <v>9354.8387096774186</v>
      </c>
    </row>
    <row r="14" spans="1:9" ht="35.1" customHeight="1" x14ac:dyDescent="0.25">
      <c r="A14" s="3">
        <v>10</v>
      </c>
      <c r="B14" s="22" t="s">
        <v>123</v>
      </c>
      <c r="C14" s="4">
        <v>45294</v>
      </c>
      <c r="D14" s="3" t="s">
        <v>6</v>
      </c>
      <c r="E14" s="9" t="s">
        <v>22</v>
      </c>
      <c r="F14" s="9" t="s">
        <v>7</v>
      </c>
      <c r="G14" s="9"/>
      <c r="H14" s="20">
        <f>5000/31*29</f>
        <v>4677.4193548387093</v>
      </c>
    </row>
    <row r="15" spans="1:9" ht="35.1" customHeight="1" x14ac:dyDescent="0.25">
      <c r="A15" s="3">
        <v>11</v>
      </c>
      <c r="B15" s="22" t="s">
        <v>161</v>
      </c>
      <c r="C15" s="4">
        <v>45294</v>
      </c>
      <c r="D15" s="3" t="s">
        <v>108</v>
      </c>
      <c r="E15" s="9" t="s">
        <v>89</v>
      </c>
      <c r="F15" s="9" t="s">
        <v>7</v>
      </c>
      <c r="G15" s="9"/>
      <c r="H15" s="21">
        <f>6000/31*29</f>
        <v>5612.9032258064517</v>
      </c>
    </row>
    <row r="16" spans="1:9" ht="35.1" customHeight="1" x14ac:dyDescent="0.25">
      <c r="A16" s="3">
        <v>12</v>
      </c>
      <c r="B16" s="22" t="s">
        <v>118</v>
      </c>
      <c r="C16" s="45">
        <v>45294</v>
      </c>
      <c r="D16" s="22" t="s">
        <v>14</v>
      </c>
      <c r="E16" s="40" t="s">
        <v>15</v>
      </c>
      <c r="F16" s="12" t="s">
        <v>10</v>
      </c>
      <c r="G16" s="12"/>
      <c r="H16" s="26">
        <f>11000/31*29</f>
        <v>10290.322580645161</v>
      </c>
    </row>
    <row r="17" spans="1:8" ht="35.1" customHeight="1" x14ac:dyDescent="0.25">
      <c r="A17" s="3">
        <v>13</v>
      </c>
      <c r="B17" s="22" t="s">
        <v>165</v>
      </c>
      <c r="C17" s="4">
        <v>45294</v>
      </c>
      <c r="D17" s="5" t="s">
        <v>14</v>
      </c>
      <c r="E17" s="40" t="s">
        <v>109</v>
      </c>
      <c r="F17" s="9" t="s">
        <v>7</v>
      </c>
      <c r="G17" s="9"/>
      <c r="H17" s="20">
        <f>10000/31*29</f>
        <v>9354.8387096774186</v>
      </c>
    </row>
    <row r="18" spans="1:8" ht="35.1" customHeight="1" x14ac:dyDescent="0.25">
      <c r="A18" s="3">
        <v>14</v>
      </c>
      <c r="B18" s="7" t="s">
        <v>121</v>
      </c>
      <c r="C18" s="4">
        <v>45294</v>
      </c>
      <c r="D18" s="3" t="s">
        <v>6</v>
      </c>
      <c r="E18" s="9" t="s">
        <v>17</v>
      </c>
      <c r="F18" s="12" t="s">
        <v>16</v>
      </c>
      <c r="G18" s="12"/>
      <c r="H18" s="24">
        <f>7500/31*29</f>
        <v>7016.1290322580644</v>
      </c>
    </row>
    <row r="19" spans="1:8" ht="35.1" customHeight="1" x14ac:dyDescent="0.25">
      <c r="A19" s="3">
        <v>15</v>
      </c>
      <c r="B19" s="7" t="s">
        <v>125</v>
      </c>
      <c r="C19" s="4">
        <v>45294</v>
      </c>
      <c r="D19" s="3" t="s">
        <v>6</v>
      </c>
      <c r="E19" s="9" t="s">
        <v>35</v>
      </c>
      <c r="F19" s="12" t="s">
        <v>101</v>
      </c>
      <c r="G19" s="12"/>
      <c r="H19" s="24">
        <f>7000/31*29</f>
        <v>6548.3870967741941</v>
      </c>
    </row>
    <row r="20" spans="1:8" ht="35.1" customHeight="1" x14ac:dyDescent="0.25">
      <c r="A20" s="3">
        <v>16</v>
      </c>
      <c r="B20" s="7" t="s">
        <v>155</v>
      </c>
      <c r="C20" s="4">
        <v>45294</v>
      </c>
      <c r="D20" s="3" t="s">
        <v>6</v>
      </c>
      <c r="E20" s="9" t="s">
        <v>31</v>
      </c>
      <c r="F20" s="12" t="s">
        <v>32</v>
      </c>
      <c r="G20" s="12"/>
      <c r="H20" s="24">
        <f>5000/31*29</f>
        <v>4677.4193548387093</v>
      </c>
    </row>
    <row r="21" spans="1:8" ht="35.1" customHeight="1" x14ac:dyDescent="0.25">
      <c r="A21" s="3">
        <v>17</v>
      </c>
      <c r="B21" s="5" t="s">
        <v>124</v>
      </c>
      <c r="C21" s="4">
        <v>45294</v>
      </c>
      <c r="D21" s="3" t="s">
        <v>6</v>
      </c>
      <c r="E21" s="9" t="s">
        <v>92</v>
      </c>
      <c r="F21" s="12" t="s">
        <v>93</v>
      </c>
      <c r="G21" s="12"/>
      <c r="H21" s="23">
        <f>10000/31*29</f>
        <v>9354.8387096774186</v>
      </c>
    </row>
    <row r="22" spans="1:8" ht="35.1" customHeight="1" x14ac:dyDescent="0.25">
      <c r="A22" s="3">
        <v>18</v>
      </c>
      <c r="B22" s="5" t="s">
        <v>127</v>
      </c>
      <c r="C22" s="4">
        <v>45294</v>
      </c>
      <c r="D22" s="3" t="s">
        <v>6</v>
      </c>
      <c r="E22" s="40" t="s">
        <v>20</v>
      </c>
      <c r="F22" s="9" t="s">
        <v>21</v>
      </c>
      <c r="G22" s="9"/>
      <c r="H22" s="23">
        <f>7000/31*29</f>
        <v>6548.3870967741941</v>
      </c>
    </row>
    <row r="23" spans="1:8" ht="35.1" customHeight="1" x14ac:dyDescent="0.25">
      <c r="A23" s="3">
        <v>19</v>
      </c>
      <c r="B23" s="5" t="s">
        <v>126</v>
      </c>
      <c r="C23" s="4">
        <v>45294</v>
      </c>
      <c r="D23" s="3" t="s">
        <v>6</v>
      </c>
      <c r="E23" s="9" t="s">
        <v>94</v>
      </c>
      <c r="F23" s="9" t="s">
        <v>93</v>
      </c>
      <c r="G23" s="9"/>
      <c r="H23" s="23">
        <f>7000/31*29</f>
        <v>6548.3870967741941</v>
      </c>
    </row>
    <row r="24" spans="1:8" ht="35.1" customHeight="1" x14ac:dyDescent="0.25">
      <c r="A24" s="3">
        <v>20</v>
      </c>
      <c r="B24" s="5" t="s">
        <v>128</v>
      </c>
      <c r="C24" s="4">
        <v>45294</v>
      </c>
      <c r="D24" s="3" t="s">
        <v>6</v>
      </c>
      <c r="E24" s="9" t="s">
        <v>23</v>
      </c>
      <c r="F24" s="12" t="s">
        <v>13</v>
      </c>
      <c r="G24" s="12"/>
      <c r="H24" s="23">
        <f>5000/31*29</f>
        <v>4677.4193548387093</v>
      </c>
    </row>
    <row r="25" spans="1:8" ht="35.1" customHeight="1" x14ac:dyDescent="0.25">
      <c r="A25" s="3">
        <v>21</v>
      </c>
      <c r="B25" s="5" t="s">
        <v>180</v>
      </c>
      <c r="C25" s="4">
        <v>45294</v>
      </c>
      <c r="D25" s="3" t="s">
        <v>6</v>
      </c>
      <c r="E25" s="40" t="s">
        <v>18</v>
      </c>
      <c r="F25" s="9" t="s">
        <v>21</v>
      </c>
      <c r="G25" s="9"/>
      <c r="H25" s="23">
        <f>5500/31*29</f>
        <v>5145.1612903225805</v>
      </c>
    </row>
    <row r="26" spans="1:8" ht="35.1" customHeight="1" x14ac:dyDescent="0.25">
      <c r="A26" s="3">
        <v>22</v>
      </c>
      <c r="B26" s="5" t="s">
        <v>181</v>
      </c>
      <c r="C26" s="4">
        <v>45294</v>
      </c>
      <c r="D26" s="3" t="s">
        <v>6</v>
      </c>
      <c r="E26" s="40" t="s">
        <v>95</v>
      </c>
      <c r="F26" s="9" t="s">
        <v>21</v>
      </c>
      <c r="G26" s="9"/>
      <c r="H26" s="23">
        <f>5500/31*29</f>
        <v>5145.1612903225805</v>
      </c>
    </row>
    <row r="27" spans="1:8" ht="35.1" customHeight="1" x14ac:dyDescent="0.25">
      <c r="A27" s="3">
        <v>23</v>
      </c>
      <c r="B27" s="5" t="s">
        <v>179</v>
      </c>
      <c r="C27" s="4">
        <v>45294</v>
      </c>
      <c r="D27" s="3" t="s">
        <v>6</v>
      </c>
      <c r="E27" s="40" t="s">
        <v>36</v>
      </c>
      <c r="F27" s="12" t="s">
        <v>21</v>
      </c>
      <c r="G27" s="12"/>
      <c r="H27" s="23">
        <f>5500/31*29</f>
        <v>5145.1612903225805</v>
      </c>
    </row>
    <row r="28" spans="1:8" ht="35.1" customHeight="1" x14ac:dyDescent="0.25">
      <c r="A28" s="3">
        <v>24</v>
      </c>
      <c r="B28" s="5" t="s">
        <v>182</v>
      </c>
      <c r="C28" s="4">
        <v>45294</v>
      </c>
      <c r="D28" s="3" t="s">
        <v>6</v>
      </c>
      <c r="E28" s="40" t="s">
        <v>37</v>
      </c>
      <c r="F28" s="12" t="s">
        <v>21</v>
      </c>
      <c r="G28" s="12"/>
      <c r="H28" s="23">
        <f>5500/31*29</f>
        <v>5145.1612903225805</v>
      </c>
    </row>
    <row r="29" spans="1:8" ht="35.1" customHeight="1" x14ac:dyDescent="0.25">
      <c r="A29" s="3">
        <v>25</v>
      </c>
      <c r="B29" s="5" t="s">
        <v>183</v>
      </c>
      <c r="C29" s="4">
        <v>45294</v>
      </c>
      <c r="D29" s="3" t="s">
        <v>6</v>
      </c>
      <c r="E29" s="40" t="s">
        <v>110</v>
      </c>
      <c r="F29" s="12" t="s">
        <v>21</v>
      </c>
      <c r="G29" s="12"/>
      <c r="H29" s="23">
        <f>4000/31*29</f>
        <v>3741.9354838709678</v>
      </c>
    </row>
    <row r="30" spans="1:8" ht="35.1" customHeight="1" x14ac:dyDescent="0.25">
      <c r="A30" s="3">
        <v>26</v>
      </c>
      <c r="B30" s="5" t="s">
        <v>174</v>
      </c>
      <c r="C30" s="4">
        <v>45294</v>
      </c>
      <c r="D30" s="3" t="s">
        <v>6</v>
      </c>
      <c r="E30" s="40" t="s">
        <v>111</v>
      </c>
      <c r="F30" s="12" t="s">
        <v>21</v>
      </c>
      <c r="G30" s="12"/>
      <c r="H30" s="23">
        <f>4000/31*29</f>
        <v>3741.9354838709678</v>
      </c>
    </row>
    <row r="31" spans="1:8" ht="35.1" customHeight="1" x14ac:dyDescent="0.25">
      <c r="A31" s="3">
        <v>27</v>
      </c>
      <c r="B31" s="7" t="s">
        <v>192</v>
      </c>
      <c r="C31" s="4">
        <v>45294</v>
      </c>
      <c r="D31" s="3" t="s">
        <v>6</v>
      </c>
      <c r="E31" s="40" t="s">
        <v>96</v>
      </c>
      <c r="F31" s="12" t="s">
        <v>99</v>
      </c>
      <c r="G31" s="12"/>
      <c r="H31" s="23">
        <f>4000/31*29</f>
        <v>3741.9354838709678</v>
      </c>
    </row>
    <row r="32" spans="1:8" ht="35.1" customHeight="1" x14ac:dyDescent="0.25">
      <c r="A32" s="3">
        <v>28</v>
      </c>
      <c r="B32" s="7" t="s">
        <v>171</v>
      </c>
      <c r="C32" s="4">
        <v>45294</v>
      </c>
      <c r="D32" s="3" t="s">
        <v>6</v>
      </c>
      <c r="E32" s="40" t="s">
        <v>97</v>
      </c>
      <c r="F32" s="12" t="s">
        <v>99</v>
      </c>
      <c r="G32" s="12"/>
      <c r="H32" s="23">
        <f>4000/31*29</f>
        <v>3741.9354838709678</v>
      </c>
    </row>
    <row r="33" spans="1:65" ht="35.1" customHeight="1" x14ac:dyDescent="0.25">
      <c r="A33" s="3">
        <v>29</v>
      </c>
      <c r="B33" s="7" t="s">
        <v>172</v>
      </c>
      <c r="C33" s="4">
        <v>45294</v>
      </c>
      <c r="D33" s="3" t="s">
        <v>6</v>
      </c>
      <c r="E33" s="40" t="s">
        <v>98</v>
      </c>
      <c r="F33" s="12" t="s">
        <v>99</v>
      </c>
      <c r="G33" s="12"/>
      <c r="H33" s="23">
        <f>4000/31*29</f>
        <v>3741.9354838709678</v>
      </c>
    </row>
    <row r="34" spans="1:65" ht="35.1" customHeight="1" x14ac:dyDescent="0.25">
      <c r="A34" s="3">
        <v>30</v>
      </c>
      <c r="B34" s="7" t="s">
        <v>186</v>
      </c>
      <c r="C34" s="4">
        <v>45294</v>
      </c>
      <c r="D34" s="3" t="s">
        <v>6</v>
      </c>
      <c r="E34" s="9" t="s">
        <v>19</v>
      </c>
      <c r="F34" s="12" t="s">
        <v>13</v>
      </c>
      <c r="G34" s="12"/>
      <c r="H34" s="21">
        <f>5000/31*29</f>
        <v>4677.4193548387093</v>
      </c>
    </row>
    <row r="35" spans="1:65" s="53" customFormat="1" ht="35.1" customHeight="1" x14ac:dyDescent="0.25">
      <c r="A35" s="3">
        <v>31</v>
      </c>
      <c r="B35" s="6" t="s">
        <v>159</v>
      </c>
      <c r="C35" s="4">
        <v>45294</v>
      </c>
      <c r="D35" s="9" t="s">
        <v>6</v>
      </c>
      <c r="E35" s="9" t="s">
        <v>25</v>
      </c>
      <c r="F35" s="9" t="s">
        <v>26</v>
      </c>
      <c r="G35" s="9"/>
      <c r="H35" s="27">
        <f>6500/31*29</f>
        <v>6080.6451612903229</v>
      </c>
    </row>
    <row r="36" spans="1:65" ht="35.1" customHeight="1" x14ac:dyDescent="0.25">
      <c r="A36" s="3">
        <v>32</v>
      </c>
      <c r="B36" s="6" t="s">
        <v>156</v>
      </c>
      <c r="C36" s="4">
        <v>45294</v>
      </c>
      <c r="D36" s="3" t="s">
        <v>6</v>
      </c>
      <c r="E36" s="9" t="s">
        <v>28</v>
      </c>
      <c r="F36" s="12" t="s">
        <v>29</v>
      </c>
      <c r="G36" s="12"/>
      <c r="H36" s="21">
        <f>8000/31*29</f>
        <v>7483.8709677419356</v>
      </c>
    </row>
    <row r="37" spans="1:65" ht="35.1" customHeight="1" x14ac:dyDescent="0.25">
      <c r="A37" s="9">
        <v>33</v>
      </c>
      <c r="B37" s="6" t="s">
        <v>157</v>
      </c>
      <c r="C37" s="45">
        <v>45294</v>
      </c>
      <c r="D37" s="9" t="s">
        <v>6</v>
      </c>
      <c r="E37" s="9" t="s">
        <v>30</v>
      </c>
      <c r="F37" s="12" t="s">
        <v>29</v>
      </c>
      <c r="G37" s="12"/>
      <c r="H37" s="27">
        <f>6000/31*29</f>
        <v>5612.9032258064517</v>
      </c>
    </row>
    <row r="38" spans="1:65" ht="35.1" customHeight="1" x14ac:dyDescent="0.25">
      <c r="A38" s="9">
        <v>34</v>
      </c>
      <c r="B38" s="6" t="s">
        <v>160</v>
      </c>
      <c r="C38" s="45">
        <v>45294</v>
      </c>
      <c r="D38" s="9" t="s">
        <v>6</v>
      </c>
      <c r="E38" s="9" t="s">
        <v>33</v>
      </c>
      <c r="F38" s="9" t="s">
        <v>193</v>
      </c>
      <c r="G38" s="9"/>
      <c r="H38" s="27">
        <f>5000/31*29</f>
        <v>4677.4193548387093</v>
      </c>
    </row>
    <row r="39" spans="1:65" ht="24.9" customHeight="1" x14ac:dyDescent="0.25">
      <c r="A39" s="9">
        <v>35</v>
      </c>
      <c r="B39" s="6" t="s">
        <v>129</v>
      </c>
      <c r="C39" s="45">
        <v>45294</v>
      </c>
      <c r="D39" s="9" t="s">
        <v>6</v>
      </c>
      <c r="E39" s="40" t="s">
        <v>112</v>
      </c>
      <c r="F39" s="12" t="s">
        <v>103</v>
      </c>
      <c r="G39" s="12"/>
      <c r="H39" s="29">
        <f>6000/31*29</f>
        <v>5612.9032258064517</v>
      </c>
    </row>
    <row r="40" spans="1:65" ht="35.1" customHeight="1" x14ac:dyDescent="0.25">
      <c r="A40" s="73" t="s">
        <v>34</v>
      </c>
      <c r="B40" s="74"/>
      <c r="C40" s="74"/>
      <c r="D40" s="74"/>
      <c r="E40" s="74"/>
      <c r="F40" s="75"/>
      <c r="G40" s="55"/>
      <c r="H40" s="8">
        <f>SUM(H6:H39)</f>
        <v>230129.03225806449</v>
      </c>
    </row>
    <row r="41" spans="1:65" x14ac:dyDescent="0.25">
      <c r="A41" s="2"/>
      <c r="B41" s="1"/>
      <c r="C41" s="2"/>
      <c r="D41" s="1"/>
      <c r="E41" s="33"/>
      <c r="F41" s="10"/>
      <c r="G41" s="10"/>
      <c r="H41" s="11"/>
    </row>
    <row r="42" spans="1:65" x14ac:dyDescent="0.25">
      <c r="A42" s="2"/>
      <c r="B42" s="1"/>
      <c r="C42" s="2"/>
      <c r="D42" s="1"/>
      <c r="E42" s="33"/>
      <c r="F42" s="10"/>
      <c r="G42" s="10"/>
      <c r="H42" s="11"/>
    </row>
    <row r="43" spans="1:65" ht="27" customHeight="1" x14ac:dyDescent="0.25">
      <c r="A43" s="2"/>
      <c r="B43" s="1"/>
      <c r="C43" s="2"/>
      <c r="D43" s="1"/>
      <c r="E43" s="33"/>
      <c r="F43" s="10"/>
      <c r="G43" s="10"/>
      <c r="H43" s="11"/>
    </row>
    <row r="44" spans="1:65" ht="21.75" customHeight="1" x14ac:dyDescent="0.25">
      <c r="A44" s="2"/>
      <c r="B44" s="1"/>
      <c r="C44" s="81"/>
      <c r="D44" s="81"/>
      <c r="E44" s="81"/>
      <c r="F44" s="81"/>
      <c r="G44" s="39"/>
      <c r="H44" s="25"/>
    </row>
    <row r="45" spans="1:65" ht="30" customHeight="1" x14ac:dyDescent="0.25">
      <c r="A45" s="16" t="s">
        <v>0</v>
      </c>
      <c r="B45" s="17" t="s">
        <v>1</v>
      </c>
      <c r="C45" s="17" t="s">
        <v>2</v>
      </c>
      <c r="D45" s="17" t="s">
        <v>3</v>
      </c>
      <c r="E45" s="32" t="s">
        <v>4</v>
      </c>
      <c r="F45" s="16" t="s">
        <v>5</v>
      </c>
      <c r="G45" s="16"/>
      <c r="H45" s="16" t="s">
        <v>88</v>
      </c>
    </row>
    <row r="46" spans="1:65" ht="24.9" customHeight="1" x14ac:dyDescent="0.25">
      <c r="A46" s="3">
        <v>36</v>
      </c>
      <c r="B46" s="22" t="s">
        <v>196</v>
      </c>
      <c r="C46" s="4">
        <v>45294</v>
      </c>
      <c r="D46" s="3" t="s">
        <v>6</v>
      </c>
      <c r="E46" s="9" t="s">
        <v>39</v>
      </c>
      <c r="F46" s="12" t="s">
        <v>38</v>
      </c>
      <c r="G46" s="12"/>
      <c r="H46" s="26">
        <f>7000/31*29</f>
        <v>6548.3870967741941</v>
      </c>
    </row>
    <row r="47" spans="1:65" s="56" customFormat="1" ht="24.9" customHeight="1" x14ac:dyDescent="0.25">
      <c r="A47" s="3">
        <v>37</v>
      </c>
      <c r="B47" s="22" t="s">
        <v>175</v>
      </c>
      <c r="C47" s="4">
        <v>45294</v>
      </c>
      <c r="D47" s="9" t="s">
        <v>6</v>
      </c>
      <c r="E47" s="9" t="s">
        <v>106</v>
      </c>
      <c r="F47" s="31" t="s">
        <v>38</v>
      </c>
      <c r="G47" s="31"/>
      <c r="H47" s="26">
        <f>10000/31*29</f>
        <v>9354.8387096774186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</row>
    <row r="48" spans="1:65" ht="24.9" customHeight="1" x14ac:dyDescent="0.25">
      <c r="A48" s="3">
        <v>38</v>
      </c>
      <c r="B48" s="22" t="s">
        <v>184</v>
      </c>
      <c r="C48" s="4">
        <v>45294</v>
      </c>
      <c r="D48" s="3" t="s">
        <v>6</v>
      </c>
      <c r="E48" s="9" t="s">
        <v>40</v>
      </c>
      <c r="F48" s="12" t="s">
        <v>38</v>
      </c>
      <c r="G48" s="12"/>
      <c r="H48" s="26">
        <f>5500/31*29</f>
        <v>5145.1612903225805</v>
      </c>
    </row>
    <row r="49" spans="1:8" ht="24.9" customHeight="1" x14ac:dyDescent="0.25">
      <c r="A49" s="3">
        <v>39</v>
      </c>
      <c r="B49" s="22" t="s">
        <v>185</v>
      </c>
      <c r="C49" s="4">
        <v>45294</v>
      </c>
      <c r="D49" s="3" t="s">
        <v>6</v>
      </c>
      <c r="E49" s="9" t="s">
        <v>41</v>
      </c>
      <c r="F49" s="12" t="s">
        <v>38</v>
      </c>
      <c r="G49" s="12"/>
      <c r="H49" s="26">
        <f>5500/31*29</f>
        <v>5145.1612903225805</v>
      </c>
    </row>
    <row r="50" spans="1:8" ht="24.9" customHeight="1" x14ac:dyDescent="0.25">
      <c r="A50" s="3">
        <v>40</v>
      </c>
      <c r="B50" s="3" t="s">
        <v>150</v>
      </c>
      <c r="C50" s="4">
        <v>45294</v>
      </c>
      <c r="D50" s="3" t="s">
        <v>6</v>
      </c>
      <c r="E50" s="42" t="s">
        <v>60</v>
      </c>
      <c r="F50" s="12" t="s">
        <v>61</v>
      </c>
      <c r="G50" s="12"/>
      <c r="H50" s="27">
        <f>12000/31*29</f>
        <v>11225.806451612903</v>
      </c>
    </row>
    <row r="51" spans="1:8" ht="24.9" customHeight="1" x14ac:dyDescent="0.25">
      <c r="A51" s="3">
        <v>41</v>
      </c>
      <c r="B51" s="3" t="s">
        <v>151</v>
      </c>
      <c r="C51" s="4">
        <v>45294</v>
      </c>
      <c r="D51" s="3" t="s">
        <v>6</v>
      </c>
      <c r="E51" s="9" t="s">
        <v>62</v>
      </c>
      <c r="F51" s="12" t="s">
        <v>61</v>
      </c>
      <c r="G51" s="12"/>
      <c r="H51" s="27">
        <f t="shared" ref="H51:H56" si="0">5000/31*29</f>
        <v>4677.4193548387093</v>
      </c>
    </row>
    <row r="52" spans="1:8" ht="26.1" customHeight="1" x14ac:dyDescent="0.25">
      <c r="A52" s="3">
        <v>42</v>
      </c>
      <c r="B52" s="3" t="s">
        <v>153</v>
      </c>
      <c r="C52" s="4">
        <v>45294</v>
      </c>
      <c r="D52" s="3" t="s">
        <v>6</v>
      </c>
      <c r="E52" s="31" t="s">
        <v>27</v>
      </c>
      <c r="F52" s="12" t="s">
        <v>61</v>
      </c>
      <c r="G52" s="12"/>
      <c r="H52" s="27">
        <f t="shared" si="0"/>
        <v>4677.4193548387093</v>
      </c>
    </row>
    <row r="53" spans="1:8" ht="24.9" customHeight="1" x14ac:dyDescent="0.25">
      <c r="A53" s="3">
        <v>43</v>
      </c>
      <c r="B53" s="9" t="s">
        <v>148</v>
      </c>
      <c r="C53" s="45">
        <v>45294</v>
      </c>
      <c r="D53" s="9" t="s">
        <v>6</v>
      </c>
      <c r="E53" s="57" t="s">
        <v>197</v>
      </c>
      <c r="F53" s="12" t="s">
        <v>61</v>
      </c>
      <c r="G53" s="12"/>
      <c r="H53" s="27">
        <f t="shared" si="0"/>
        <v>4677.4193548387093</v>
      </c>
    </row>
    <row r="54" spans="1:8" ht="24.9" customHeight="1" x14ac:dyDescent="0.25">
      <c r="A54" s="3">
        <v>44</v>
      </c>
      <c r="B54" s="9" t="s">
        <v>152</v>
      </c>
      <c r="C54" s="45">
        <v>45294</v>
      </c>
      <c r="D54" s="9" t="s">
        <v>6</v>
      </c>
      <c r="E54" s="9" t="s">
        <v>63</v>
      </c>
      <c r="F54" s="12" t="s">
        <v>61</v>
      </c>
      <c r="G54" s="12"/>
      <c r="H54" s="27">
        <f t="shared" si="0"/>
        <v>4677.4193548387093</v>
      </c>
    </row>
    <row r="55" spans="1:8" ht="24.9" customHeight="1" x14ac:dyDescent="0.25">
      <c r="A55" s="3">
        <v>45</v>
      </c>
      <c r="B55" s="9" t="s">
        <v>146</v>
      </c>
      <c r="C55" s="45">
        <v>45294</v>
      </c>
      <c r="D55" s="9" t="s">
        <v>6</v>
      </c>
      <c r="E55" s="9" t="s">
        <v>90</v>
      </c>
      <c r="F55" s="12" t="s">
        <v>61</v>
      </c>
      <c r="G55" s="12"/>
      <c r="H55" s="27">
        <f t="shared" si="0"/>
        <v>4677.4193548387093</v>
      </c>
    </row>
    <row r="56" spans="1:8" ht="24.9" customHeight="1" x14ac:dyDescent="0.25">
      <c r="A56" s="3">
        <v>46</v>
      </c>
      <c r="B56" s="9" t="s">
        <v>147</v>
      </c>
      <c r="C56" s="45">
        <v>45294</v>
      </c>
      <c r="D56" s="9" t="s">
        <v>6</v>
      </c>
      <c r="E56" s="57" t="s">
        <v>113</v>
      </c>
      <c r="F56" s="12" t="s">
        <v>61</v>
      </c>
      <c r="G56" s="12"/>
      <c r="H56" s="27">
        <f t="shared" si="0"/>
        <v>4677.4193548387093</v>
      </c>
    </row>
    <row r="57" spans="1:8" ht="30.75" customHeight="1" x14ac:dyDescent="0.25">
      <c r="A57" s="3">
        <v>47</v>
      </c>
      <c r="B57" s="22" t="s">
        <v>164</v>
      </c>
      <c r="C57" s="45">
        <v>45294</v>
      </c>
      <c r="D57" s="22" t="s">
        <v>14</v>
      </c>
      <c r="E57" s="9" t="s">
        <v>42</v>
      </c>
      <c r="F57" s="12" t="s">
        <v>43</v>
      </c>
      <c r="G57" s="12"/>
      <c r="H57" s="28">
        <f>12000/31*29</f>
        <v>11225.806451612903</v>
      </c>
    </row>
    <row r="58" spans="1:8" ht="30.75" customHeight="1" x14ac:dyDescent="0.25">
      <c r="A58" s="3">
        <v>48</v>
      </c>
      <c r="B58" s="22" t="s">
        <v>117</v>
      </c>
      <c r="C58" s="45">
        <v>45294</v>
      </c>
      <c r="D58" s="22" t="s">
        <v>14</v>
      </c>
      <c r="E58" s="9" t="s">
        <v>91</v>
      </c>
      <c r="F58" s="12" t="s">
        <v>102</v>
      </c>
      <c r="G58" s="12"/>
      <c r="H58" s="28">
        <f>12000/31*29</f>
        <v>11225.806451612903</v>
      </c>
    </row>
    <row r="59" spans="1:8" ht="33" customHeight="1" thickBot="1" x14ac:dyDescent="0.3">
      <c r="A59" s="47">
        <v>49</v>
      </c>
      <c r="B59" s="62" t="s">
        <v>120</v>
      </c>
      <c r="C59" s="67">
        <v>45294</v>
      </c>
      <c r="D59" s="68" t="s">
        <v>14</v>
      </c>
      <c r="E59" s="62" t="s">
        <v>119</v>
      </c>
      <c r="F59" s="63" t="s">
        <v>102</v>
      </c>
      <c r="G59" s="63"/>
      <c r="H59" s="64">
        <f>10000/31*29</f>
        <v>9354.8387096774186</v>
      </c>
    </row>
    <row r="60" spans="1:8" s="53" customFormat="1" ht="30" customHeight="1" x14ac:dyDescent="0.25">
      <c r="A60" s="46">
        <v>50</v>
      </c>
      <c r="B60" s="49" t="s">
        <v>166</v>
      </c>
      <c r="C60" s="50">
        <v>45294</v>
      </c>
      <c r="D60" s="49" t="s">
        <v>14</v>
      </c>
      <c r="E60" s="46" t="s">
        <v>44</v>
      </c>
      <c r="F60" s="51" t="s">
        <v>43</v>
      </c>
      <c r="G60" s="51"/>
      <c r="H60" s="52">
        <f>9000/31*29</f>
        <v>8419.354838709678</v>
      </c>
    </row>
    <row r="61" spans="1:8" s="53" customFormat="1" ht="24.9" customHeight="1" x14ac:dyDescent="0.25">
      <c r="A61" s="9">
        <v>51</v>
      </c>
      <c r="B61" s="6" t="s">
        <v>149</v>
      </c>
      <c r="C61" s="45">
        <v>45294</v>
      </c>
      <c r="D61" s="9" t="s">
        <v>6</v>
      </c>
      <c r="E61" s="9" t="s">
        <v>47</v>
      </c>
      <c r="F61" s="12" t="s">
        <v>43</v>
      </c>
      <c r="G61" s="12"/>
      <c r="H61" s="29">
        <f>6000/31*29</f>
        <v>5612.9032258064517</v>
      </c>
    </row>
    <row r="62" spans="1:8" s="53" customFormat="1" ht="24.9" customHeight="1" x14ac:dyDescent="0.25">
      <c r="A62" s="9">
        <v>52</v>
      </c>
      <c r="B62" s="6" t="s">
        <v>132</v>
      </c>
      <c r="C62" s="45">
        <v>45294</v>
      </c>
      <c r="D62" s="9" t="s">
        <v>6</v>
      </c>
      <c r="E62" s="9" t="s">
        <v>48</v>
      </c>
      <c r="F62" s="12" t="s">
        <v>103</v>
      </c>
      <c r="G62" s="12"/>
      <c r="H62" s="29">
        <f>5500/31*29</f>
        <v>5145.1612903225805</v>
      </c>
    </row>
    <row r="63" spans="1:8" s="53" customFormat="1" ht="24.9" customHeight="1" x14ac:dyDescent="0.25">
      <c r="A63" s="9">
        <v>53</v>
      </c>
      <c r="B63" s="6" t="s">
        <v>170</v>
      </c>
      <c r="C63" s="45">
        <v>45294</v>
      </c>
      <c r="D63" s="9" t="s">
        <v>6</v>
      </c>
      <c r="E63" s="9" t="s">
        <v>49</v>
      </c>
      <c r="F63" s="12" t="s">
        <v>103</v>
      </c>
      <c r="G63" s="12"/>
      <c r="H63" s="29">
        <f>5500/31*29</f>
        <v>5145.1612903225805</v>
      </c>
    </row>
    <row r="64" spans="1:8" s="53" customFormat="1" ht="24.9" customHeight="1" x14ac:dyDescent="0.25">
      <c r="A64" s="9">
        <v>54</v>
      </c>
      <c r="B64" s="6" t="s">
        <v>130</v>
      </c>
      <c r="C64" s="45">
        <v>45294</v>
      </c>
      <c r="D64" s="9" t="s">
        <v>6</v>
      </c>
      <c r="E64" s="9" t="s">
        <v>46</v>
      </c>
      <c r="F64" s="12" t="s">
        <v>103</v>
      </c>
      <c r="G64" s="12"/>
      <c r="H64" s="29">
        <f>5000/31*29</f>
        <v>4677.4193548387093</v>
      </c>
    </row>
    <row r="65" spans="1:8" s="53" customFormat="1" ht="24.9" customHeight="1" x14ac:dyDescent="0.25">
      <c r="A65" s="9">
        <v>55</v>
      </c>
      <c r="B65" s="6" t="s">
        <v>133</v>
      </c>
      <c r="C65" s="45">
        <v>45294</v>
      </c>
      <c r="D65" s="9" t="s">
        <v>6</v>
      </c>
      <c r="E65" s="9" t="s">
        <v>50</v>
      </c>
      <c r="F65" s="12" t="s">
        <v>103</v>
      </c>
      <c r="G65" s="12"/>
      <c r="H65" s="29">
        <f>5000/31*29</f>
        <v>4677.4193548387093</v>
      </c>
    </row>
    <row r="66" spans="1:8" s="53" customFormat="1" ht="24.9" customHeight="1" x14ac:dyDescent="0.25">
      <c r="A66" s="9">
        <v>56</v>
      </c>
      <c r="B66" s="6" t="s">
        <v>131</v>
      </c>
      <c r="C66" s="45">
        <v>45294</v>
      </c>
      <c r="D66" s="9" t="s">
        <v>6</v>
      </c>
      <c r="E66" s="9" t="s">
        <v>45</v>
      </c>
      <c r="F66" s="12" t="s">
        <v>102</v>
      </c>
      <c r="G66" s="12"/>
      <c r="H66" s="29">
        <f>5000/31*29</f>
        <v>4677.4193548387093</v>
      </c>
    </row>
    <row r="67" spans="1:8" s="53" customFormat="1" ht="32.25" customHeight="1" x14ac:dyDescent="0.25">
      <c r="A67" s="9">
        <v>57</v>
      </c>
      <c r="B67" s="6" t="s">
        <v>138</v>
      </c>
      <c r="C67" s="45">
        <v>45294</v>
      </c>
      <c r="D67" s="22" t="s">
        <v>14</v>
      </c>
      <c r="E67" s="9" t="s">
        <v>53</v>
      </c>
      <c r="F67" s="12" t="s">
        <v>52</v>
      </c>
      <c r="G67" s="12"/>
      <c r="H67" s="27">
        <f>11000/31*29</f>
        <v>10290.322580645161</v>
      </c>
    </row>
    <row r="68" spans="1:8" s="53" customFormat="1" ht="31.5" customHeight="1" x14ac:dyDescent="0.25">
      <c r="A68" s="9">
        <v>58</v>
      </c>
      <c r="B68" s="6" t="s">
        <v>139</v>
      </c>
      <c r="C68" s="45">
        <v>45294</v>
      </c>
      <c r="D68" s="22" t="s">
        <v>14</v>
      </c>
      <c r="E68" s="9" t="s">
        <v>54</v>
      </c>
      <c r="F68" s="9" t="s">
        <v>51</v>
      </c>
      <c r="G68" s="9"/>
      <c r="H68" s="27">
        <f t="shared" ref="H68:H70" si="1">11000/31*29</f>
        <v>10290.322580645161</v>
      </c>
    </row>
    <row r="69" spans="1:8" s="53" customFormat="1" ht="32.25" customHeight="1" x14ac:dyDescent="0.25">
      <c r="A69" s="9">
        <v>59</v>
      </c>
      <c r="B69" s="6" t="s">
        <v>140</v>
      </c>
      <c r="C69" s="45">
        <v>45294</v>
      </c>
      <c r="D69" s="22" t="s">
        <v>14</v>
      </c>
      <c r="E69" s="9" t="s">
        <v>55</v>
      </c>
      <c r="F69" s="12" t="s">
        <v>52</v>
      </c>
      <c r="G69" s="12"/>
      <c r="H69" s="27">
        <f t="shared" si="1"/>
        <v>10290.322580645161</v>
      </c>
    </row>
    <row r="70" spans="1:8" s="53" customFormat="1" ht="30.75" customHeight="1" x14ac:dyDescent="0.25">
      <c r="A70" s="9">
        <v>60</v>
      </c>
      <c r="B70" s="6" t="s">
        <v>134</v>
      </c>
      <c r="C70" s="45">
        <v>45294</v>
      </c>
      <c r="D70" s="22" t="s">
        <v>14</v>
      </c>
      <c r="E70" s="40" t="s">
        <v>56</v>
      </c>
      <c r="F70" s="12" t="s">
        <v>52</v>
      </c>
      <c r="G70" s="12"/>
      <c r="H70" s="27">
        <f t="shared" si="1"/>
        <v>10290.322580645161</v>
      </c>
    </row>
    <row r="71" spans="1:8" s="53" customFormat="1" ht="24.9" customHeight="1" x14ac:dyDescent="0.25">
      <c r="A71" s="9">
        <v>61</v>
      </c>
      <c r="B71" s="6" t="s">
        <v>163</v>
      </c>
      <c r="C71" s="45">
        <v>45294</v>
      </c>
      <c r="D71" s="9" t="s">
        <v>6</v>
      </c>
      <c r="E71" s="9" t="s">
        <v>57</v>
      </c>
      <c r="F71" s="12" t="s">
        <v>52</v>
      </c>
      <c r="G71" s="12"/>
      <c r="H71" s="27">
        <f>8000/31*29</f>
        <v>7483.8709677419356</v>
      </c>
    </row>
    <row r="72" spans="1:8" s="53" customFormat="1" ht="24.9" customHeight="1" x14ac:dyDescent="0.25">
      <c r="A72" s="9">
        <v>62</v>
      </c>
      <c r="B72" s="6" t="s">
        <v>162</v>
      </c>
      <c r="C72" s="45">
        <v>45294</v>
      </c>
      <c r="D72" s="9" t="s">
        <v>6</v>
      </c>
      <c r="E72" s="9" t="s">
        <v>58</v>
      </c>
      <c r="F72" s="12" t="s">
        <v>51</v>
      </c>
      <c r="G72" s="12"/>
      <c r="H72" s="27">
        <f>6000/31*29</f>
        <v>5612.9032258064517</v>
      </c>
    </row>
    <row r="73" spans="1:8" s="53" customFormat="1" ht="24.9" customHeight="1" x14ac:dyDescent="0.25">
      <c r="A73" s="9">
        <v>63</v>
      </c>
      <c r="B73" s="6" t="s">
        <v>153</v>
      </c>
      <c r="C73" s="45">
        <v>45294</v>
      </c>
      <c r="D73" s="9" t="s">
        <v>6</v>
      </c>
      <c r="E73" s="9" t="s">
        <v>59</v>
      </c>
      <c r="F73" s="12" t="s">
        <v>51</v>
      </c>
      <c r="G73" s="12"/>
      <c r="H73" s="27">
        <f>6500/31*29</f>
        <v>6080.6451612903229</v>
      </c>
    </row>
    <row r="74" spans="1:8" ht="24.9" customHeight="1" x14ac:dyDescent="0.25">
      <c r="A74" s="3">
        <v>64</v>
      </c>
      <c r="B74" s="6" t="s">
        <v>189</v>
      </c>
      <c r="C74" s="45">
        <v>45294</v>
      </c>
      <c r="D74" s="9" t="s">
        <v>6</v>
      </c>
      <c r="E74" s="9" t="s">
        <v>190</v>
      </c>
      <c r="F74" s="12" t="s">
        <v>51</v>
      </c>
      <c r="G74" s="12"/>
      <c r="H74" s="27">
        <f>6000/31*29</f>
        <v>5612.9032258064517</v>
      </c>
    </row>
    <row r="75" spans="1:8" ht="24.9" customHeight="1" x14ac:dyDescent="0.25">
      <c r="A75" s="72" t="s">
        <v>34</v>
      </c>
      <c r="B75" s="72"/>
      <c r="C75" s="72"/>
      <c r="D75" s="72"/>
      <c r="E75" s="72"/>
      <c r="F75" s="72"/>
      <c r="G75" s="36"/>
      <c r="H75" s="8">
        <f>SUM(H46:H73)</f>
        <v>195983.87096774194</v>
      </c>
    </row>
    <row r="76" spans="1:8" x14ac:dyDescent="0.25">
      <c r="A76" s="2"/>
      <c r="B76" s="1"/>
      <c r="C76" s="2"/>
      <c r="D76" s="1"/>
      <c r="E76" s="33"/>
      <c r="F76" s="10"/>
      <c r="G76" s="10"/>
      <c r="H76" s="11"/>
    </row>
    <row r="77" spans="1:8" x14ac:dyDescent="0.25">
      <c r="A77" s="2"/>
      <c r="B77" s="1"/>
      <c r="C77" s="2"/>
      <c r="D77" s="1"/>
      <c r="E77" s="33"/>
      <c r="F77" s="10"/>
      <c r="G77" s="10"/>
      <c r="H77" s="11"/>
    </row>
    <row r="78" spans="1:8" x14ac:dyDescent="0.25">
      <c r="A78" s="2"/>
      <c r="B78" s="1"/>
      <c r="C78" s="2"/>
      <c r="D78" s="1"/>
      <c r="E78" s="33"/>
      <c r="F78" s="10"/>
      <c r="G78" s="10"/>
      <c r="H78" s="11"/>
    </row>
    <row r="79" spans="1:8" x14ac:dyDescent="0.25">
      <c r="A79" s="2"/>
      <c r="B79" s="1"/>
      <c r="C79" s="2"/>
      <c r="D79" s="1"/>
      <c r="E79" s="33"/>
      <c r="F79" s="10"/>
      <c r="G79" s="10"/>
      <c r="H79" s="11"/>
    </row>
    <row r="80" spans="1:8" x14ac:dyDescent="0.25">
      <c r="A80" s="2"/>
      <c r="B80" s="1"/>
      <c r="C80" s="2"/>
      <c r="D80" s="1"/>
      <c r="E80" s="33"/>
      <c r="F80" s="10"/>
      <c r="G80" s="10"/>
      <c r="H80" s="11"/>
    </row>
    <row r="81" spans="1:9" ht="15.6" x14ac:dyDescent="0.25">
      <c r="A81" s="2"/>
      <c r="B81" s="1"/>
      <c r="C81" s="81"/>
      <c r="D81" s="81"/>
      <c r="E81" s="81"/>
      <c r="F81" s="81"/>
      <c r="G81" s="39"/>
      <c r="H81" s="11"/>
    </row>
    <row r="82" spans="1:9" x14ac:dyDescent="0.25">
      <c r="A82" s="2"/>
      <c r="B82" s="1"/>
      <c r="C82" s="2"/>
      <c r="D82" s="1"/>
      <c r="E82" s="33"/>
      <c r="F82" s="10"/>
      <c r="G82" s="10"/>
      <c r="H82" s="11"/>
    </row>
    <row r="83" spans="1:9" ht="38.25" customHeight="1" x14ac:dyDescent="0.25">
      <c r="A83" s="16" t="s">
        <v>0</v>
      </c>
      <c r="B83" s="17" t="s">
        <v>1</v>
      </c>
      <c r="C83" s="17" t="s">
        <v>2</v>
      </c>
      <c r="D83" s="17" t="s">
        <v>3</v>
      </c>
      <c r="E83" s="32" t="s">
        <v>4</v>
      </c>
      <c r="F83" s="16" t="s">
        <v>5</v>
      </c>
      <c r="G83" s="16"/>
      <c r="H83" s="16" t="s">
        <v>88</v>
      </c>
    </row>
    <row r="84" spans="1:9" s="53" customFormat="1" ht="24.9" customHeight="1" x14ac:dyDescent="0.25">
      <c r="A84" s="9">
        <v>65</v>
      </c>
      <c r="B84" s="6" t="s">
        <v>142</v>
      </c>
      <c r="C84" s="45">
        <v>45294</v>
      </c>
      <c r="D84" s="9" t="s">
        <v>6</v>
      </c>
      <c r="E84" s="9" t="s">
        <v>100</v>
      </c>
      <c r="F84" s="30" t="s">
        <v>64</v>
      </c>
      <c r="G84" s="30"/>
      <c r="H84" s="27">
        <f>8000/31*29</f>
        <v>7483.8709677419356</v>
      </c>
    </row>
    <row r="85" spans="1:9" ht="24.9" customHeight="1" x14ac:dyDescent="0.25">
      <c r="A85" s="3">
        <f>A84+1</f>
        <v>66</v>
      </c>
      <c r="B85" s="6" t="s">
        <v>143</v>
      </c>
      <c r="C85" s="4">
        <v>45294</v>
      </c>
      <c r="D85" s="3" t="s">
        <v>6</v>
      </c>
      <c r="E85" s="9" t="s">
        <v>65</v>
      </c>
      <c r="F85" s="12" t="s">
        <v>64</v>
      </c>
      <c r="G85" s="12"/>
      <c r="H85" s="27">
        <f>6500/31*29</f>
        <v>6080.6451612903229</v>
      </c>
      <c r="I85" s="77"/>
    </row>
    <row r="86" spans="1:9" ht="24.9" customHeight="1" x14ac:dyDescent="0.25">
      <c r="A86" s="3">
        <f t="shared" ref="A86:A89" si="2">A85+1</f>
        <v>67</v>
      </c>
      <c r="B86" s="6" t="s">
        <v>141</v>
      </c>
      <c r="C86" s="4">
        <v>45294</v>
      </c>
      <c r="D86" s="3" t="s">
        <v>6</v>
      </c>
      <c r="E86" s="9" t="s">
        <v>66</v>
      </c>
      <c r="F86" s="12" t="s">
        <v>64</v>
      </c>
      <c r="G86" s="12"/>
      <c r="H86" s="27">
        <f>5500/31*29</f>
        <v>5145.1612903225805</v>
      </c>
      <c r="I86" s="77"/>
    </row>
    <row r="87" spans="1:9" ht="24.9" customHeight="1" x14ac:dyDescent="0.25">
      <c r="A87" s="3">
        <f t="shared" si="2"/>
        <v>68</v>
      </c>
      <c r="B87" s="6" t="s">
        <v>144</v>
      </c>
      <c r="C87" s="4">
        <v>45294</v>
      </c>
      <c r="D87" s="3" t="s">
        <v>6</v>
      </c>
      <c r="E87" s="9" t="s">
        <v>67</v>
      </c>
      <c r="F87" s="12" t="s">
        <v>64</v>
      </c>
      <c r="G87" s="12"/>
      <c r="H87" s="27">
        <f>8000/31*29</f>
        <v>7483.8709677419356</v>
      </c>
      <c r="I87" s="77"/>
    </row>
    <row r="88" spans="1:9" ht="29.25" customHeight="1" x14ac:dyDescent="0.25">
      <c r="A88" s="3">
        <f t="shared" si="2"/>
        <v>69</v>
      </c>
      <c r="B88" s="6" t="s">
        <v>158</v>
      </c>
      <c r="C88" s="4">
        <v>45294</v>
      </c>
      <c r="D88" s="3" t="s">
        <v>6</v>
      </c>
      <c r="E88" s="43" t="s">
        <v>68</v>
      </c>
      <c r="F88" s="30" t="s">
        <v>69</v>
      </c>
      <c r="G88" s="30"/>
      <c r="H88" s="27">
        <f>5000/31*29</f>
        <v>4677.4193548387093</v>
      </c>
      <c r="I88" s="77"/>
    </row>
    <row r="89" spans="1:9" ht="24.9" customHeight="1" x14ac:dyDescent="0.25">
      <c r="A89" s="3">
        <f t="shared" si="2"/>
        <v>70</v>
      </c>
      <c r="B89" s="6" t="s">
        <v>145</v>
      </c>
      <c r="C89" s="4">
        <v>45294</v>
      </c>
      <c r="D89" s="3" t="s">
        <v>6</v>
      </c>
      <c r="E89" s="44" t="s">
        <v>70</v>
      </c>
      <c r="F89" s="30" t="s">
        <v>64</v>
      </c>
      <c r="G89" s="30"/>
      <c r="H89" s="27">
        <f>10000/31*29</f>
        <v>9354.8387096774186</v>
      </c>
      <c r="I89" s="77"/>
    </row>
    <row r="90" spans="1:9" ht="24.9" customHeight="1" x14ac:dyDescent="0.25">
      <c r="A90" s="73" t="s">
        <v>34</v>
      </c>
      <c r="B90" s="74"/>
      <c r="C90" s="74"/>
      <c r="D90" s="74"/>
      <c r="E90" s="74"/>
      <c r="F90" s="75"/>
      <c r="G90" s="37"/>
      <c r="H90" s="8">
        <f>SUM(H84:H89)</f>
        <v>40225.806451612902</v>
      </c>
    </row>
    <row r="91" spans="1:9" ht="15.6" x14ac:dyDescent="0.25">
      <c r="A91" s="14"/>
      <c r="B91" s="14"/>
      <c r="C91" s="14"/>
      <c r="D91" s="14"/>
      <c r="E91" s="34"/>
      <c r="F91" s="14"/>
      <c r="G91" s="14"/>
      <c r="H91" s="15"/>
    </row>
    <row r="92" spans="1:9" ht="15.6" x14ac:dyDescent="0.25">
      <c r="A92" s="14"/>
      <c r="B92" s="14"/>
      <c r="C92" s="14"/>
      <c r="D92" s="14"/>
      <c r="E92" s="34"/>
      <c r="F92" s="14"/>
      <c r="G92" s="14"/>
      <c r="H92" s="15"/>
    </row>
    <row r="93" spans="1:9" ht="15.6" x14ac:dyDescent="0.25">
      <c r="A93" s="14"/>
      <c r="B93" s="14"/>
      <c r="C93" s="81" t="s">
        <v>87</v>
      </c>
      <c r="D93" s="81"/>
      <c r="E93" s="81"/>
      <c r="F93" s="14"/>
      <c r="G93" s="14"/>
      <c r="H93" s="15"/>
    </row>
    <row r="94" spans="1:9" ht="15.6" x14ac:dyDescent="0.25">
      <c r="A94" s="14"/>
      <c r="B94" s="14"/>
      <c r="C94" s="14"/>
      <c r="D94" s="14"/>
      <c r="E94" s="34"/>
      <c r="F94" s="14"/>
      <c r="G94" s="14"/>
      <c r="H94" s="15"/>
    </row>
    <row r="95" spans="1:9" ht="42" customHeight="1" x14ac:dyDescent="0.25">
      <c r="A95" s="16" t="s">
        <v>0</v>
      </c>
      <c r="B95" s="17" t="s">
        <v>1</v>
      </c>
      <c r="C95" s="17" t="s">
        <v>2</v>
      </c>
      <c r="D95" s="17" t="s">
        <v>3</v>
      </c>
      <c r="E95" s="32" t="s">
        <v>4</v>
      </c>
      <c r="F95" s="16" t="s">
        <v>5</v>
      </c>
      <c r="G95" s="16"/>
      <c r="H95" s="16" t="s">
        <v>88</v>
      </c>
    </row>
    <row r="96" spans="1:9" ht="24.9" customHeight="1" x14ac:dyDescent="0.25">
      <c r="A96" s="3">
        <v>71</v>
      </c>
      <c r="B96" s="22" t="s">
        <v>177</v>
      </c>
      <c r="C96" s="4">
        <v>45294</v>
      </c>
      <c r="D96" s="3" t="s">
        <v>6</v>
      </c>
      <c r="E96" s="9" t="s">
        <v>71</v>
      </c>
      <c r="F96" s="12" t="s">
        <v>72</v>
      </c>
      <c r="G96" s="12"/>
      <c r="H96" s="26">
        <f>7000/31*29</f>
        <v>6548.3870967741941</v>
      </c>
    </row>
    <row r="97" spans="1:10" ht="24.9" customHeight="1" x14ac:dyDescent="0.25">
      <c r="A97" s="3">
        <f>A96+1</f>
        <v>72</v>
      </c>
      <c r="B97" s="22" t="s">
        <v>176</v>
      </c>
      <c r="C97" s="4">
        <v>45294</v>
      </c>
      <c r="D97" s="3" t="s">
        <v>6</v>
      </c>
      <c r="E97" s="9" t="s">
        <v>73</v>
      </c>
      <c r="F97" s="12" t="s">
        <v>74</v>
      </c>
      <c r="G97" s="12"/>
      <c r="H97" s="26">
        <f t="shared" ref="H97:H98" si="3">7000/31*29</f>
        <v>6548.3870967741941</v>
      </c>
    </row>
    <row r="98" spans="1:10" ht="24.9" customHeight="1" x14ac:dyDescent="0.3">
      <c r="A98" s="3">
        <f t="shared" ref="A98:A104" si="4">A97+1</f>
        <v>73</v>
      </c>
      <c r="B98" s="22" t="s">
        <v>178</v>
      </c>
      <c r="C98" s="4">
        <v>45294</v>
      </c>
      <c r="D98" s="3" t="s">
        <v>6</v>
      </c>
      <c r="E98" s="9" t="s">
        <v>75</v>
      </c>
      <c r="F98" s="12" t="s">
        <v>72</v>
      </c>
      <c r="G98" s="12"/>
      <c r="H98" s="26">
        <f t="shared" si="3"/>
        <v>6548.3870967741941</v>
      </c>
      <c r="I98" s="65"/>
    </row>
    <row r="99" spans="1:10" ht="24.9" customHeight="1" x14ac:dyDescent="0.25">
      <c r="A99" s="3">
        <f t="shared" si="4"/>
        <v>74</v>
      </c>
      <c r="B99" s="22" t="s">
        <v>179</v>
      </c>
      <c r="C99" s="4">
        <v>45294</v>
      </c>
      <c r="D99" s="3" t="s">
        <v>6</v>
      </c>
      <c r="E99" s="9" t="s">
        <v>76</v>
      </c>
      <c r="F99" s="12" t="s">
        <v>72</v>
      </c>
      <c r="G99" s="12"/>
      <c r="H99" s="26">
        <f>5000/31*29</f>
        <v>4677.4193548387093</v>
      </c>
    </row>
    <row r="100" spans="1:10" ht="24.9" customHeight="1" x14ac:dyDescent="0.25">
      <c r="A100" s="3">
        <v>75</v>
      </c>
      <c r="B100" s="22" t="s">
        <v>187</v>
      </c>
      <c r="C100" s="4">
        <v>45294</v>
      </c>
      <c r="D100" s="3" t="s">
        <v>6</v>
      </c>
      <c r="E100" s="40" t="s">
        <v>114</v>
      </c>
      <c r="F100" s="12" t="s">
        <v>72</v>
      </c>
      <c r="G100" s="12"/>
      <c r="H100" s="26">
        <f>5500/31*29</f>
        <v>5145.1612903225805</v>
      </c>
    </row>
    <row r="101" spans="1:10" ht="24.9" customHeight="1" x14ac:dyDescent="0.25">
      <c r="A101" s="3">
        <f t="shared" si="4"/>
        <v>76</v>
      </c>
      <c r="B101" s="22" t="s">
        <v>188</v>
      </c>
      <c r="C101" s="4">
        <v>45294</v>
      </c>
      <c r="D101" s="3" t="s">
        <v>6</v>
      </c>
      <c r="E101" s="9" t="s">
        <v>77</v>
      </c>
      <c r="F101" s="12" t="s">
        <v>72</v>
      </c>
      <c r="G101" s="12"/>
      <c r="H101" s="26">
        <f>4500/31*29</f>
        <v>4209.677419354839</v>
      </c>
      <c r="I101" s="70" t="s">
        <v>201</v>
      </c>
      <c r="J101" s="69"/>
    </row>
    <row r="102" spans="1:10" ht="24.9" customHeight="1" x14ac:dyDescent="0.25">
      <c r="A102" s="3">
        <f t="shared" si="4"/>
        <v>77</v>
      </c>
      <c r="B102" s="22" t="s">
        <v>167</v>
      </c>
      <c r="C102" s="4">
        <v>45294</v>
      </c>
      <c r="D102" s="3" t="s">
        <v>6</v>
      </c>
      <c r="E102" s="9" t="s">
        <v>78</v>
      </c>
      <c r="F102" s="12" t="s">
        <v>74</v>
      </c>
      <c r="G102" s="12"/>
      <c r="H102" s="26">
        <f t="shared" ref="H102:H104" si="5">4500/31*29</f>
        <v>4209.677419354839</v>
      </c>
      <c r="I102" s="70" t="s">
        <v>202</v>
      </c>
      <c r="J102" s="69"/>
    </row>
    <row r="103" spans="1:10" ht="24.9" customHeight="1" x14ac:dyDescent="0.25">
      <c r="A103" s="3">
        <f t="shared" si="4"/>
        <v>78</v>
      </c>
      <c r="B103" s="22" t="s">
        <v>168</v>
      </c>
      <c r="C103" s="4">
        <v>45294</v>
      </c>
      <c r="D103" s="3" t="s">
        <v>6</v>
      </c>
      <c r="E103" s="9" t="s">
        <v>79</v>
      </c>
      <c r="F103" s="12" t="s">
        <v>72</v>
      </c>
      <c r="G103" s="12"/>
      <c r="H103" s="26">
        <f t="shared" si="5"/>
        <v>4209.677419354839</v>
      </c>
    </row>
    <row r="104" spans="1:10" ht="24.9" customHeight="1" x14ac:dyDescent="0.25">
      <c r="A104" s="3">
        <f t="shared" si="4"/>
        <v>79</v>
      </c>
      <c r="B104" s="22" t="s">
        <v>169</v>
      </c>
      <c r="C104" s="4">
        <v>45294</v>
      </c>
      <c r="D104" s="3" t="s">
        <v>6</v>
      </c>
      <c r="E104" s="9" t="s">
        <v>80</v>
      </c>
      <c r="F104" s="12" t="s">
        <v>72</v>
      </c>
      <c r="G104" s="12"/>
      <c r="H104" s="26">
        <f t="shared" si="5"/>
        <v>4209.677419354839</v>
      </c>
    </row>
    <row r="105" spans="1:10" ht="24.9" customHeight="1" x14ac:dyDescent="0.25">
      <c r="A105" s="73" t="s">
        <v>34</v>
      </c>
      <c r="B105" s="74"/>
      <c r="C105" s="74"/>
      <c r="D105" s="74"/>
      <c r="E105" s="74"/>
      <c r="F105" s="75"/>
      <c r="G105" s="37"/>
      <c r="H105" s="8">
        <f>SUM(H96:H104)</f>
        <v>46306.451612903234</v>
      </c>
    </row>
    <row r="106" spans="1:10" x14ac:dyDescent="0.25">
      <c r="A106" s="2"/>
      <c r="B106" s="1"/>
      <c r="C106" s="2"/>
      <c r="D106" s="1"/>
      <c r="E106" s="33"/>
      <c r="F106" s="2"/>
      <c r="G106" s="2"/>
      <c r="H106" s="2"/>
    </row>
    <row r="107" spans="1:10" x14ac:dyDescent="0.25">
      <c r="A107" s="2"/>
      <c r="B107" s="1"/>
      <c r="C107" s="2"/>
      <c r="D107" s="1"/>
      <c r="E107" s="33"/>
      <c r="F107" s="2"/>
      <c r="G107" s="2"/>
      <c r="H107" s="2"/>
    </row>
    <row r="108" spans="1:10" ht="24.9" customHeight="1" x14ac:dyDescent="0.25">
      <c r="A108" s="2"/>
      <c r="B108" s="1"/>
      <c r="C108" s="2"/>
      <c r="D108" s="1"/>
      <c r="E108" s="76" t="s">
        <v>81</v>
      </c>
      <c r="F108" s="76"/>
      <c r="G108" s="38"/>
      <c r="H108" s="18">
        <f>H105+H90+H75+H40</f>
        <v>512645.16129032255</v>
      </c>
    </row>
    <row r="109" spans="1:10" x14ac:dyDescent="0.25">
      <c r="A109" s="2"/>
      <c r="B109" s="1"/>
      <c r="C109" s="2"/>
      <c r="D109" s="1"/>
      <c r="E109" s="33"/>
      <c r="F109" s="2"/>
      <c r="G109" s="2"/>
      <c r="H109" s="2"/>
    </row>
    <row r="110" spans="1:10" ht="27.75" customHeight="1" x14ac:dyDescent="0.25">
      <c r="A110" s="2"/>
      <c r="B110" s="19"/>
      <c r="C110" s="19"/>
      <c r="D110" s="19"/>
      <c r="E110" s="35"/>
      <c r="F110" s="2"/>
      <c r="G110" s="2"/>
      <c r="H110" s="2"/>
    </row>
    <row r="111" spans="1:10" x14ac:dyDescent="0.25">
      <c r="A111" s="2"/>
      <c r="B111" s="1"/>
      <c r="C111" s="2"/>
      <c r="D111" s="1"/>
      <c r="E111" s="33"/>
      <c r="F111" s="2"/>
      <c r="G111" s="2"/>
      <c r="H111" s="2"/>
    </row>
    <row r="112" spans="1:10" x14ac:dyDescent="0.25">
      <c r="A112" s="2"/>
      <c r="B112" s="1"/>
      <c r="C112" s="2"/>
      <c r="D112" s="1"/>
      <c r="E112" s="33"/>
      <c r="F112" s="2"/>
      <c r="G112" s="2"/>
      <c r="H112" s="2"/>
    </row>
    <row r="113" spans="1:8" x14ac:dyDescent="0.25">
      <c r="A113" s="2"/>
      <c r="B113" s="1"/>
      <c r="C113" s="2"/>
      <c r="D113" s="1"/>
      <c r="E113" s="33"/>
      <c r="F113" s="2"/>
      <c r="G113" s="2"/>
      <c r="H113" s="2"/>
    </row>
    <row r="114" spans="1:8" x14ac:dyDescent="0.25">
      <c r="A114" s="2"/>
      <c r="B114" s="1"/>
      <c r="C114" s="2"/>
      <c r="D114" s="1"/>
      <c r="E114" s="33"/>
      <c r="F114" s="2"/>
      <c r="G114" s="2"/>
      <c r="H114" s="2"/>
    </row>
    <row r="115" spans="1:8" ht="15.6" x14ac:dyDescent="0.25">
      <c r="A115" s="2"/>
      <c r="B115" s="13" t="s">
        <v>82</v>
      </c>
      <c r="C115" s="13"/>
      <c r="D115" s="58"/>
      <c r="E115" s="13" t="s">
        <v>83</v>
      </c>
      <c r="F115" s="59"/>
      <c r="G115" s="13"/>
      <c r="H115" s="59"/>
    </row>
    <row r="116" spans="1:8" ht="15.6" x14ac:dyDescent="0.25">
      <c r="A116" s="2"/>
      <c r="B116" s="2"/>
      <c r="C116" s="71"/>
      <c r="D116" s="2"/>
      <c r="E116" s="33"/>
      <c r="F116" s="13" t="s">
        <v>104</v>
      </c>
      <c r="G116" s="13"/>
      <c r="H116" s="71" t="s">
        <v>198</v>
      </c>
    </row>
    <row r="117" spans="1:8" ht="15.6" x14ac:dyDescent="0.25">
      <c r="A117" s="2"/>
      <c r="B117" s="13"/>
      <c r="C117" s="13"/>
      <c r="D117" s="13"/>
      <c r="E117" s="33"/>
      <c r="F117" s="48" t="s">
        <v>105</v>
      </c>
      <c r="G117" s="48"/>
      <c r="H117" s="48" t="s">
        <v>199</v>
      </c>
    </row>
    <row r="118" spans="1:8" ht="15.6" x14ac:dyDescent="0.25">
      <c r="A118" s="2"/>
      <c r="B118" s="2"/>
      <c r="C118" s="13"/>
      <c r="D118" s="2"/>
      <c r="E118" s="33"/>
      <c r="F118" s="13" t="s">
        <v>84</v>
      </c>
      <c r="G118" s="13"/>
      <c r="H118" s="13" t="s">
        <v>200</v>
      </c>
    </row>
    <row r="119" spans="1:8" x14ac:dyDescent="0.25">
      <c r="A119" s="2"/>
      <c r="B119" s="1"/>
      <c r="C119" s="2"/>
      <c r="D119" s="1"/>
      <c r="E119" s="33"/>
      <c r="F119" s="2"/>
      <c r="G119" s="2"/>
      <c r="H119" s="2"/>
    </row>
    <row r="120" spans="1:8" x14ac:dyDescent="0.25">
      <c r="A120" s="2"/>
      <c r="B120" s="2"/>
      <c r="C120" s="2"/>
      <c r="D120" s="2"/>
      <c r="E120" s="33"/>
      <c r="F120" s="2"/>
      <c r="G120" s="2"/>
      <c r="H120" s="2"/>
    </row>
    <row r="121" spans="1:8" x14ac:dyDescent="0.25">
      <c r="A121" s="2"/>
      <c r="B121" s="2"/>
      <c r="C121" s="2"/>
      <c r="D121" s="2"/>
      <c r="E121" s="33"/>
      <c r="F121" s="2"/>
      <c r="G121" s="2"/>
      <c r="H121" s="2"/>
    </row>
    <row r="122" spans="1:8" x14ac:dyDescent="0.25">
      <c r="A122" s="2"/>
      <c r="B122" s="2"/>
      <c r="C122" s="2"/>
      <c r="D122" s="2"/>
      <c r="E122" s="33"/>
      <c r="F122" s="2"/>
      <c r="G122" s="2"/>
      <c r="H122" s="2"/>
    </row>
    <row r="123" spans="1:8" x14ac:dyDescent="0.25">
      <c r="A123" s="2"/>
      <c r="B123" s="2"/>
      <c r="C123" s="2"/>
      <c r="D123" s="2"/>
      <c r="E123" s="33"/>
      <c r="F123" s="2"/>
      <c r="G123" s="2"/>
      <c r="H123" s="2"/>
    </row>
  </sheetData>
  <sheetProtection algorithmName="SHA-512" hashValue="7vqf8KfWn2syITAYezIRGuefBwnfj+9Zs1bLYlWA8jwc4EIVe8z2mkDuaL6LK8KClEUX4CsmSlw9AmGYQO2xbg==" saltValue="e8dP36jQbnV/MQ55nlARbw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8pt5HbUmPmYO/BydcTBz3MxiqguZaGse/yofr7SJFi/8+NsohA1KgFl6StDZpFRvMobShwvDrqLIZUX3C2bjVA==" saltValue="JP4tZAcEauS5rrUCxZrlPw==" spinCount="100000" sqref="E8" name="Ingresar Texto Permitido"/>
    <protectedRange algorithmName="SHA-512" hashValue="8pt5HbUmPmYO/BydcTBz3MxiqguZaGse/yofr7SJFi/8+NsohA1KgFl6StDZpFRvMobShwvDrqLIZUX3C2bjVA==" saltValue="JP4tZAcEauS5rrUCxZrlPw==" spinCount="100000" sqref="E53" name="Ingresar Texto Permitido_2"/>
    <protectedRange algorithmName="SHA-512" hashValue="8pt5HbUmPmYO/BydcTBz3MxiqguZaGse/yofr7SJFi/8+NsohA1KgFl6StDZpFRvMobShwvDrqLIZUX3C2bjVA==" saltValue="JP4tZAcEauS5rrUCxZrlPw==" spinCount="100000" sqref="E56" name="Ingresar Texto Permitido_4"/>
    <protectedRange algorithmName="SHA-512" hashValue="8pt5HbUmPmYO/BydcTBz3MxiqguZaGse/yofr7SJFi/8+NsohA1KgFl6StDZpFRvMobShwvDrqLIZUX3C2bjVA==" saltValue="JP4tZAcEauS5rrUCxZrlPw==" spinCount="100000" sqref="E9" name="Ingresar Texto Permitido_6"/>
  </protectedRanges>
  <autoFilter ref="A45:H75" xr:uid="{00000000-0009-0000-0000-000000000000}"/>
  <mergeCells count="12">
    <mergeCell ref="A2:H2"/>
    <mergeCell ref="A3:H3"/>
    <mergeCell ref="A40:F40"/>
    <mergeCell ref="C4:F4"/>
    <mergeCell ref="C81:F81"/>
    <mergeCell ref="C44:F44"/>
    <mergeCell ref="A75:F75"/>
    <mergeCell ref="A90:F90"/>
    <mergeCell ref="A105:F105"/>
    <mergeCell ref="E108:F108"/>
    <mergeCell ref="I85:I89"/>
    <mergeCell ref="C93:E93"/>
  </mergeCells>
  <phoneticPr fontId="8" type="noConversion"/>
  <conditionalFormatting sqref="E52">
    <cfRule type="duplicateValues" dxfId="1" priority="76"/>
  </conditionalFormatting>
  <conditionalFormatting sqref="F68:G68">
    <cfRule type="duplicateValues" dxfId="0" priority="44"/>
  </conditionalFormatting>
  <pageMargins left="0.23622047244094491" right="0.23622047244094491" top="0.74803149606299213" bottom="0.74803149606299213" header="0.31496062992125984" footer="0.31496062992125984"/>
  <pageSetup scale="55" orientation="landscape" horizontalDpi="4294967293" r:id="rId1"/>
  <headerFooter>
    <oddHeader>&amp;C&amp;"Arial,Negrita"&amp;12AUTORIDAD PARA EL MANEJO SUSTENTABLE DE LA CUENCA Y DEL LAGO DE AMATITLÁN
CORRESPONDIENTE A ENERO 2024</oddHeader>
  </headerFooter>
  <rowBreaks count="2" manualBreakCount="2">
    <brk id="40" max="16383" man="1"/>
    <brk id="7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2024-02-20T17:25:12Z</cp:lastPrinted>
  <dcterms:created xsi:type="dcterms:W3CDTF">2023-01-20T23:55:52Z</dcterms:created>
  <dcterms:modified xsi:type="dcterms:W3CDTF">2024-02-28T18:54:35Z</dcterms:modified>
</cp:coreProperties>
</file>