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0" documentId="13_ncr:1_{6A34561F-8943-47F8-996B-9BC422733FB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36" i="1" l="1"/>
  <c r="V137" i="1" s="1"/>
  <c r="P40" i="1" l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39" i="1"/>
  <c r="P18" i="1"/>
  <c r="P19" i="1"/>
  <c r="P20" i="1"/>
  <c r="P21" i="1"/>
  <c r="P22" i="1"/>
  <c r="P23" i="1"/>
  <c r="P24" i="1"/>
  <c r="P25" i="1"/>
  <c r="P26" i="1"/>
  <c r="P27" i="1"/>
  <c r="P28" i="1"/>
  <c r="P29" i="1"/>
  <c r="P17" i="1"/>
  <c r="P9" i="1"/>
  <c r="P10" i="1"/>
  <c r="P11" i="1"/>
  <c r="P12" i="1"/>
  <c r="P13" i="1"/>
  <c r="P14" i="1"/>
  <c r="P15" i="1"/>
  <c r="P16" i="1"/>
  <c r="P8" i="1"/>
  <c r="Q89" i="1" l="1"/>
  <c r="S89" i="1" s="1"/>
  <c r="Q91" i="1"/>
  <c r="S91" i="1" s="1"/>
  <c r="O102" i="1"/>
  <c r="Q102" i="1" s="1"/>
  <c r="O103" i="1"/>
  <c r="O104" i="1"/>
  <c r="Q104" i="1" s="1"/>
  <c r="O105" i="1"/>
  <c r="Q105" i="1" s="1"/>
  <c r="O106" i="1"/>
  <c r="Q106" i="1" s="1"/>
  <c r="O107" i="1"/>
  <c r="O108" i="1"/>
  <c r="Q108" i="1" s="1"/>
  <c r="T108" i="1" s="1"/>
  <c r="W108" i="1" s="1"/>
  <c r="Q14" i="1"/>
  <c r="S14" i="1" s="1"/>
  <c r="T14" i="1"/>
  <c r="W14" i="1" s="1"/>
  <c r="Q103" i="1"/>
  <c r="Q107" i="1"/>
  <c r="O101" i="1"/>
  <c r="Q101" i="1"/>
  <c r="T101" i="1" s="1"/>
  <c r="W101" i="1" s="1"/>
  <c r="O109" i="1"/>
  <c r="Q109" i="1" s="1"/>
  <c r="T109" i="1" s="1"/>
  <c r="W109" i="1" s="1"/>
  <c r="O112" i="1"/>
  <c r="Q112" i="1" s="1"/>
  <c r="S112" i="1" s="1"/>
  <c r="O110" i="1"/>
  <c r="Q110" i="1" s="1"/>
  <c r="S110" i="1" s="1"/>
  <c r="O113" i="1"/>
  <c r="Q113" i="1"/>
  <c r="T113" i="1" s="1"/>
  <c r="W113" i="1" s="1"/>
  <c r="O111" i="1"/>
  <c r="Q111" i="1" s="1"/>
  <c r="O114" i="1"/>
  <c r="Q114" i="1" s="1"/>
  <c r="O115" i="1"/>
  <c r="Q115" i="1" s="1"/>
  <c r="T115" i="1" s="1"/>
  <c r="W115" i="1" s="1"/>
  <c r="O116" i="1"/>
  <c r="Q116" i="1" s="1"/>
  <c r="O117" i="1"/>
  <c r="Q117" i="1"/>
  <c r="T117" i="1" s="1"/>
  <c r="W117" i="1" s="1"/>
  <c r="O118" i="1"/>
  <c r="Q118" i="1" s="1"/>
  <c r="S118" i="1" s="1"/>
  <c r="O119" i="1"/>
  <c r="Q119" i="1" s="1"/>
  <c r="O120" i="1"/>
  <c r="Q120" i="1" s="1"/>
  <c r="S120" i="1" s="1"/>
  <c r="O121" i="1"/>
  <c r="Q121" i="1"/>
  <c r="T121" i="1" s="1"/>
  <c r="W121" i="1" s="1"/>
  <c r="O122" i="1"/>
  <c r="Q122" i="1" s="1"/>
  <c r="S122" i="1" s="1"/>
  <c r="O123" i="1"/>
  <c r="Q123" i="1" s="1"/>
  <c r="O124" i="1"/>
  <c r="Q124" i="1" s="1"/>
  <c r="T124" i="1" s="1"/>
  <c r="W124" i="1" s="1"/>
  <c r="O125" i="1"/>
  <c r="Q125" i="1"/>
  <c r="T125" i="1" s="1"/>
  <c r="W125" i="1" s="1"/>
  <c r="O126" i="1"/>
  <c r="Q126" i="1" s="1"/>
  <c r="O127" i="1"/>
  <c r="Q127" i="1" s="1"/>
  <c r="O128" i="1"/>
  <c r="Q128" i="1" s="1"/>
  <c r="O129" i="1"/>
  <c r="Q129" i="1" s="1"/>
  <c r="O130" i="1"/>
  <c r="Q130" i="1" s="1"/>
  <c r="T130" i="1" s="1"/>
  <c r="W130" i="1" s="1"/>
  <c r="O131" i="1"/>
  <c r="Q131" i="1" s="1"/>
  <c r="S131" i="1" s="1"/>
  <c r="O132" i="1"/>
  <c r="Q132" i="1" s="1"/>
  <c r="O133" i="1"/>
  <c r="Q133" i="1" s="1"/>
  <c r="O134" i="1"/>
  <c r="Q134" i="1"/>
  <c r="S134" i="1" s="1"/>
  <c r="O39" i="1"/>
  <c r="Q39" i="1" s="1"/>
  <c r="O40" i="1"/>
  <c r="Q40" i="1"/>
  <c r="T40" i="1" s="1"/>
  <c r="W40" i="1" s="1"/>
  <c r="O41" i="1"/>
  <c r="Q41" i="1" s="1"/>
  <c r="T41" i="1" s="1"/>
  <c r="W41" i="1" s="1"/>
  <c r="O42" i="1"/>
  <c r="Q42" i="1" s="1"/>
  <c r="O43" i="1"/>
  <c r="Q43" i="1"/>
  <c r="S43" i="1" s="1"/>
  <c r="O44" i="1"/>
  <c r="Q44" i="1"/>
  <c r="S44" i="1" s="1"/>
  <c r="O45" i="1"/>
  <c r="Q45" i="1"/>
  <c r="O46" i="1"/>
  <c r="Q46" i="1"/>
  <c r="T46" i="1" s="1"/>
  <c r="W46" i="1" s="1"/>
  <c r="O47" i="1"/>
  <c r="Q47" i="1"/>
  <c r="T47" i="1" s="1"/>
  <c r="W47" i="1" s="1"/>
  <c r="O48" i="1"/>
  <c r="Q48" i="1"/>
  <c r="S48" i="1" s="1"/>
  <c r="O49" i="1"/>
  <c r="Q49" i="1" s="1"/>
  <c r="O50" i="1"/>
  <c r="Q50" i="1" s="1"/>
  <c r="O51" i="1"/>
  <c r="Q51" i="1" s="1"/>
  <c r="O52" i="1"/>
  <c r="Q52" i="1" s="1"/>
  <c r="S52" i="1" s="1"/>
  <c r="O53" i="1"/>
  <c r="Q53" i="1" s="1"/>
  <c r="O54" i="1"/>
  <c r="Q54" i="1" s="1"/>
  <c r="T54" i="1" s="1"/>
  <c r="W54" i="1" s="1"/>
  <c r="O55" i="1"/>
  <c r="Q55" i="1"/>
  <c r="S55" i="1" s="1"/>
  <c r="O56" i="1"/>
  <c r="Q56" i="1" s="1"/>
  <c r="O57" i="1"/>
  <c r="Q57" i="1" s="1"/>
  <c r="O58" i="1"/>
  <c r="Q58" i="1" s="1"/>
  <c r="T58" i="1" s="1"/>
  <c r="W58" i="1" s="1"/>
  <c r="O59" i="1"/>
  <c r="Q59" i="1" s="1"/>
  <c r="O60" i="1"/>
  <c r="Q60" i="1" s="1"/>
  <c r="S60" i="1" s="1"/>
  <c r="O61" i="1"/>
  <c r="Q61" i="1"/>
  <c r="T61" i="1" s="1"/>
  <c r="W61" i="1" s="1"/>
  <c r="O62" i="1"/>
  <c r="Q62" i="1" s="1"/>
  <c r="S62" i="1" s="1"/>
  <c r="O63" i="1"/>
  <c r="Q63" i="1" s="1"/>
  <c r="O64" i="1"/>
  <c r="Q64" i="1"/>
  <c r="S64" i="1" s="1"/>
  <c r="O65" i="1"/>
  <c r="Q65" i="1" s="1"/>
  <c r="O66" i="1"/>
  <c r="Q66" i="1" s="1"/>
  <c r="O67" i="1"/>
  <c r="Q67" i="1" s="1"/>
  <c r="O68" i="1"/>
  <c r="Q68" i="1" s="1"/>
  <c r="O69" i="1"/>
  <c r="Q69" i="1" s="1"/>
  <c r="T69" i="1" s="1"/>
  <c r="W69" i="1" s="1"/>
  <c r="O70" i="1"/>
  <c r="Q70" i="1" s="1"/>
  <c r="T70" i="1" s="1"/>
  <c r="W70" i="1" s="1"/>
  <c r="O71" i="1"/>
  <c r="Q71" i="1"/>
  <c r="T71" i="1" s="1"/>
  <c r="W71" i="1" s="1"/>
  <c r="O72" i="1"/>
  <c r="Q72" i="1" s="1"/>
  <c r="O73" i="1"/>
  <c r="Q73" i="1" s="1"/>
  <c r="T73" i="1" s="1"/>
  <c r="W73" i="1" s="1"/>
  <c r="O74" i="1"/>
  <c r="Q74" i="1"/>
  <c r="T74" i="1" s="1"/>
  <c r="W74" i="1" s="1"/>
  <c r="O75" i="1"/>
  <c r="Q75" i="1"/>
  <c r="S75" i="1" s="1"/>
  <c r="O76" i="1"/>
  <c r="Q76" i="1"/>
  <c r="S76" i="1" s="1"/>
  <c r="O77" i="1"/>
  <c r="Q77" i="1" s="1"/>
  <c r="O78" i="1"/>
  <c r="Q78" i="1" s="1"/>
  <c r="O79" i="1"/>
  <c r="Q79" i="1"/>
  <c r="S79" i="1" s="1"/>
  <c r="O80" i="1"/>
  <c r="Q80" i="1" s="1"/>
  <c r="O81" i="1"/>
  <c r="Q81" i="1" s="1"/>
  <c r="O82" i="1"/>
  <c r="Q82" i="1" s="1"/>
  <c r="O83" i="1"/>
  <c r="Q83" i="1" s="1"/>
  <c r="Q84" i="1"/>
  <c r="S84" i="1" s="1"/>
  <c r="O85" i="1"/>
  <c r="Q85" i="1" s="1"/>
  <c r="T85" i="1" s="1"/>
  <c r="W85" i="1" s="1"/>
  <c r="O86" i="1"/>
  <c r="Q86" i="1" s="1"/>
  <c r="O87" i="1"/>
  <c r="Q87" i="1" s="1"/>
  <c r="O88" i="1"/>
  <c r="Q88" i="1" s="1"/>
  <c r="S88" i="1" s="1"/>
  <c r="O90" i="1"/>
  <c r="Q90" i="1" s="1"/>
  <c r="O92" i="1"/>
  <c r="Q92" i="1" s="1"/>
  <c r="Q8" i="1"/>
  <c r="T8" i="1" s="1"/>
  <c r="Q9" i="1"/>
  <c r="S9" i="1" s="1"/>
  <c r="W9" i="1"/>
  <c r="Q10" i="1"/>
  <c r="S10" i="1" s="1"/>
  <c r="Q11" i="1"/>
  <c r="S11" i="1" s="1"/>
  <c r="Q12" i="1"/>
  <c r="S12" i="1" s="1"/>
  <c r="Q13" i="1"/>
  <c r="S13" i="1" s="1"/>
  <c r="Q15" i="1"/>
  <c r="Q16" i="1"/>
  <c r="T16" i="1" s="1"/>
  <c r="W16" i="1" s="1"/>
  <c r="Q17" i="1"/>
  <c r="T17" i="1" s="1"/>
  <c r="W17" i="1" s="1"/>
  <c r="Q18" i="1"/>
  <c r="T18" i="1" s="1"/>
  <c r="W18" i="1" s="1"/>
  <c r="Q19" i="1"/>
  <c r="T19" i="1" s="1"/>
  <c r="W19" i="1" s="1"/>
  <c r="Q20" i="1"/>
  <c r="Q21" i="1"/>
  <c r="S21" i="1" s="1"/>
  <c r="Q22" i="1"/>
  <c r="S22" i="1" s="1"/>
  <c r="Q23" i="1"/>
  <c r="T23" i="1" s="1"/>
  <c r="W23" i="1" s="1"/>
  <c r="Q24" i="1"/>
  <c r="Q25" i="1"/>
  <c r="T25" i="1" s="1"/>
  <c r="W25" i="1" s="1"/>
  <c r="Q26" i="1"/>
  <c r="T26" i="1" s="1"/>
  <c r="W26" i="1" s="1"/>
  <c r="Q27" i="1"/>
  <c r="S27" i="1" s="1"/>
  <c r="Q28" i="1"/>
  <c r="S28" i="1" s="1"/>
  <c r="Q29" i="1"/>
  <c r="T29" i="1" s="1"/>
  <c r="W29" i="1" s="1"/>
  <c r="Q30" i="1"/>
  <c r="S30" i="1" s="1"/>
  <c r="U93" i="1"/>
  <c r="U31" i="1"/>
  <c r="V93" i="1"/>
  <c r="V31" i="1"/>
  <c r="O135" i="1"/>
  <c r="Q135" i="1" s="1"/>
  <c r="P93" i="1"/>
  <c r="P136" i="1"/>
  <c r="P31" i="1"/>
  <c r="R136" i="1"/>
  <c r="R93" i="1"/>
  <c r="R31" i="1"/>
  <c r="M26" i="1"/>
  <c r="M24" i="1"/>
  <c r="M20" i="1"/>
  <c r="M56" i="1"/>
  <c r="M135" i="1"/>
  <c r="M134" i="1"/>
  <c r="M90" i="1"/>
  <c r="M30" i="1"/>
  <c r="M29" i="1"/>
  <c r="M8" i="1"/>
  <c r="M119" i="1"/>
  <c r="M120" i="1"/>
  <c r="M9" i="1"/>
  <c r="M19" i="1"/>
  <c r="M18" i="1"/>
  <c r="M16" i="1"/>
  <c r="M14" i="1"/>
  <c r="M13" i="1"/>
  <c r="M12" i="1"/>
  <c r="M11" i="1"/>
  <c r="M10" i="1"/>
  <c r="S83" i="1" l="1"/>
  <c r="T83" i="1"/>
  <c r="W83" i="1" s="1"/>
  <c r="T123" i="1"/>
  <c r="W123" i="1" s="1"/>
  <c r="S123" i="1"/>
  <c r="S26" i="1"/>
  <c r="X9" i="1"/>
  <c r="T134" i="1"/>
  <c r="W134" i="1" s="1"/>
  <c r="T30" i="1"/>
  <c r="W30" i="1" s="1"/>
  <c r="T22" i="1"/>
  <c r="W22" i="1" s="1"/>
  <c r="X22" i="1" s="1"/>
  <c r="S117" i="1"/>
  <c r="X117" i="1" s="1"/>
  <c r="T11" i="1"/>
  <c r="W11" i="1" s="1"/>
  <c r="X11" i="1" s="1"/>
  <c r="S101" i="1"/>
  <c r="T10" i="1"/>
  <c r="W10" i="1" s="1"/>
  <c r="S47" i="1"/>
  <c r="T91" i="1"/>
  <c r="W91" i="1" s="1"/>
  <c r="T76" i="1"/>
  <c r="W76" i="1" s="1"/>
  <c r="T89" i="1"/>
  <c r="W89" i="1" s="1"/>
  <c r="S25" i="1"/>
  <c r="X25" i="1" s="1"/>
  <c r="T66" i="1"/>
  <c r="W66" i="1" s="1"/>
  <c r="S66" i="1"/>
  <c r="T72" i="1"/>
  <c r="W72" i="1" s="1"/>
  <c r="S72" i="1"/>
  <c r="X72" i="1" s="1"/>
  <c r="S102" i="1"/>
  <c r="T102" i="1"/>
  <c r="W102" i="1" s="1"/>
  <c r="T65" i="1"/>
  <c r="W65" i="1" s="1"/>
  <c r="S65" i="1"/>
  <c r="X65" i="1" s="1"/>
  <c r="T82" i="1"/>
  <c r="W82" i="1" s="1"/>
  <c r="X82" i="1" s="1"/>
  <c r="S82" i="1"/>
  <c r="S127" i="1"/>
  <c r="T127" i="1"/>
  <c r="W127" i="1" s="1"/>
  <c r="X127" i="1" s="1"/>
  <c r="S68" i="1"/>
  <c r="T68" i="1"/>
  <c r="W68" i="1" s="1"/>
  <c r="X68" i="1" s="1"/>
  <c r="T50" i="1"/>
  <c r="W50" i="1" s="1"/>
  <c r="S50" i="1"/>
  <c r="X50" i="1" s="1"/>
  <c r="T133" i="1"/>
  <c r="W133" i="1" s="1"/>
  <c r="S133" i="1"/>
  <c r="S106" i="1"/>
  <c r="T106" i="1"/>
  <c r="W106" i="1" s="1"/>
  <c r="X106" i="1" s="1"/>
  <c r="T81" i="1"/>
  <c r="W81" i="1" s="1"/>
  <c r="S81" i="1"/>
  <c r="T42" i="1"/>
  <c r="W42" i="1" s="1"/>
  <c r="S42" i="1"/>
  <c r="X42" i="1" s="1"/>
  <c r="S128" i="1"/>
  <c r="T128" i="1"/>
  <c r="W128" i="1" s="1"/>
  <c r="T87" i="1"/>
  <c r="W87" i="1" s="1"/>
  <c r="S87" i="1"/>
  <c r="X87" i="1" s="1"/>
  <c r="S51" i="1"/>
  <c r="T51" i="1"/>
  <c r="W51" i="1" s="1"/>
  <c r="X51" i="1" s="1"/>
  <c r="S67" i="1"/>
  <c r="T67" i="1"/>
  <c r="W67" i="1" s="1"/>
  <c r="X83" i="1"/>
  <c r="S115" i="1"/>
  <c r="S74" i="1"/>
  <c r="S46" i="1"/>
  <c r="X46" i="1" s="1"/>
  <c r="S19" i="1"/>
  <c r="T75" i="1"/>
  <c r="W75" i="1" s="1"/>
  <c r="X75" i="1" s="1"/>
  <c r="T44" i="1"/>
  <c r="W44" i="1" s="1"/>
  <c r="T27" i="1"/>
  <c r="W27" i="1" s="1"/>
  <c r="S109" i="1"/>
  <c r="S18" i="1"/>
  <c r="T43" i="1"/>
  <c r="W43" i="1" s="1"/>
  <c r="X43" i="1" s="1"/>
  <c r="S71" i="1"/>
  <c r="X71" i="1" s="1"/>
  <c r="S41" i="1"/>
  <c r="X41" i="1" s="1"/>
  <c r="S17" i="1"/>
  <c r="X17" i="1" s="1"/>
  <c r="T120" i="1"/>
  <c r="W120" i="1" s="1"/>
  <c r="X120" i="1" s="1"/>
  <c r="X89" i="1"/>
  <c r="T28" i="1"/>
  <c r="W28" i="1" s="1"/>
  <c r="S130" i="1"/>
  <c r="X130" i="1" s="1"/>
  <c r="S108" i="1"/>
  <c r="S40" i="1"/>
  <c r="X40" i="1" s="1"/>
  <c r="S16" i="1"/>
  <c r="X16" i="1" s="1"/>
  <c r="T21" i="1"/>
  <c r="W21" i="1" s="1"/>
  <c r="X21" i="1" s="1"/>
  <c r="S125" i="1"/>
  <c r="X125" i="1" s="1"/>
  <c r="T112" i="1"/>
  <c r="W112" i="1" s="1"/>
  <c r="X112" i="1" s="1"/>
  <c r="T13" i="1"/>
  <c r="W13" i="1" s="1"/>
  <c r="X13" i="1" s="1"/>
  <c r="S124" i="1"/>
  <c r="X124" i="1" s="1"/>
  <c r="S58" i="1"/>
  <c r="X58" i="1" s="1"/>
  <c r="S8" i="1"/>
  <c r="T110" i="1"/>
  <c r="W110" i="1" s="1"/>
  <c r="T84" i="1"/>
  <c r="W84" i="1" s="1"/>
  <c r="X84" i="1" s="1"/>
  <c r="T12" i="1"/>
  <c r="W12" i="1" s="1"/>
  <c r="X12" i="1" s="1"/>
  <c r="T92" i="1"/>
  <c r="W92" i="1" s="1"/>
  <c r="S92" i="1"/>
  <c r="S135" i="1"/>
  <c r="T135" i="1"/>
  <c r="W135" i="1" s="1"/>
  <c r="T116" i="1"/>
  <c r="W116" i="1" s="1"/>
  <c r="X116" i="1" s="1"/>
  <c r="S116" i="1"/>
  <c r="X113" i="1" s="1"/>
  <c r="T80" i="1"/>
  <c r="W80" i="1" s="1"/>
  <c r="S80" i="1"/>
  <c r="S39" i="1"/>
  <c r="Q93" i="1"/>
  <c r="T39" i="1"/>
  <c r="W39" i="1" s="1"/>
  <c r="S119" i="1"/>
  <c r="T119" i="1"/>
  <c r="W119" i="1" s="1"/>
  <c r="X119" i="1" s="1"/>
  <c r="T45" i="1"/>
  <c r="W45" i="1" s="1"/>
  <c r="S45" i="1"/>
  <c r="T105" i="1"/>
  <c r="W105" i="1" s="1"/>
  <c r="S105" i="1"/>
  <c r="T90" i="1"/>
  <c r="W90" i="1" s="1"/>
  <c r="S90" i="1"/>
  <c r="S57" i="1"/>
  <c r="T57" i="1"/>
  <c r="W57" i="1" s="1"/>
  <c r="S20" i="1"/>
  <c r="T20" i="1"/>
  <c r="W20" i="1" s="1"/>
  <c r="X20" i="1" s="1"/>
  <c r="T56" i="1"/>
  <c r="W56" i="1" s="1"/>
  <c r="S56" i="1"/>
  <c r="T132" i="1"/>
  <c r="W132" i="1" s="1"/>
  <c r="S132" i="1"/>
  <c r="T103" i="1"/>
  <c r="W103" i="1" s="1"/>
  <c r="S103" i="1"/>
  <c r="X103" i="1" s="1"/>
  <c r="T24" i="1"/>
  <c r="W24" i="1" s="1"/>
  <c r="S24" i="1"/>
  <c r="X24" i="1" s="1"/>
  <c r="T78" i="1"/>
  <c r="W78" i="1" s="1"/>
  <c r="S78" i="1"/>
  <c r="S59" i="1"/>
  <c r="T59" i="1"/>
  <c r="W59" i="1" s="1"/>
  <c r="T49" i="1"/>
  <c r="W49" i="1" s="1"/>
  <c r="S49" i="1"/>
  <c r="S126" i="1"/>
  <c r="T126" i="1"/>
  <c r="W126" i="1" s="1"/>
  <c r="X126" i="1" s="1"/>
  <c r="T114" i="1"/>
  <c r="W114" i="1" s="1"/>
  <c r="X114" i="1" s="1"/>
  <c r="S114" i="1"/>
  <c r="T60" i="1"/>
  <c r="W60" i="1" s="1"/>
  <c r="X60" i="1" s="1"/>
  <c r="S104" i="1"/>
  <c r="X104" i="1" s="1"/>
  <c r="T104" i="1"/>
  <c r="W104" i="1" s="1"/>
  <c r="T129" i="1"/>
  <c r="W129" i="1" s="1"/>
  <c r="S129" i="1"/>
  <c r="X129" i="1" s="1"/>
  <c r="X19" i="1"/>
  <c r="Q136" i="1"/>
  <c r="T136" i="1" s="1"/>
  <c r="W136" i="1" s="1"/>
  <c r="X30" i="1"/>
  <c r="T15" i="1"/>
  <c r="W15" i="1" s="1"/>
  <c r="S15" i="1"/>
  <c r="X15" i="1" s="1"/>
  <c r="Q31" i="1"/>
  <c r="T86" i="1"/>
  <c r="W86" i="1" s="1"/>
  <c r="S86" i="1"/>
  <c r="T77" i="1"/>
  <c r="W77" i="1" s="1"/>
  <c r="S77" i="1"/>
  <c r="S63" i="1"/>
  <c r="T63" i="1"/>
  <c r="W63" i="1" s="1"/>
  <c r="T53" i="1"/>
  <c r="W53" i="1" s="1"/>
  <c r="S53" i="1"/>
  <c r="X53" i="1" s="1"/>
  <c r="X44" i="1"/>
  <c r="T111" i="1"/>
  <c r="W111" i="1" s="1"/>
  <c r="S111" i="1"/>
  <c r="T107" i="1"/>
  <c r="W107" i="1" s="1"/>
  <c r="X107" i="1" s="1"/>
  <c r="S107" i="1"/>
  <c r="X76" i="1"/>
  <c r="T52" i="1"/>
  <c r="W52" i="1" s="1"/>
  <c r="X52" i="1" s="1"/>
  <c r="S113" i="1"/>
  <c r="X110" i="1" s="1"/>
  <c r="S54" i="1"/>
  <c r="X54" i="1" s="1"/>
  <c r="S85" i="1"/>
  <c r="X85" i="1" s="1"/>
  <c r="S69" i="1"/>
  <c r="X69" i="1" s="1"/>
  <c r="S61" i="1"/>
  <c r="X61" i="1" s="1"/>
  <c r="T131" i="1"/>
  <c r="W131" i="1" s="1"/>
  <c r="T79" i="1"/>
  <c r="W79" i="1" s="1"/>
  <c r="X79" i="1" s="1"/>
  <c r="T55" i="1"/>
  <c r="W55" i="1" s="1"/>
  <c r="X55" i="1" s="1"/>
  <c r="S73" i="1"/>
  <c r="X73" i="1" s="1"/>
  <c r="X134" i="1"/>
  <c r="T118" i="1"/>
  <c r="W118" i="1" s="1"/>
  <c r="X118" i="1" s="1"/>
  <c r="S121" i="1"/>
  <c r="X121" i="1" s="1"/>
  <c r="S70" i="1"/>
  <c r="X70" i="1" s="1"/>
  <c r="S23" i="1"/>
  <c r="X23" i="1" s="1"/>
  <c r="T88" i="1"/>
  <c r="W88" i="1" s="1"/>
  <c r="X88" i="1" s="1"/>
  <c r="T64" i="1"/>
  <c r="W64" i="1" s="1"/>
  <c r="X64" i="1" s="1"/>
  <c r="T48" i="1"/>
  <c r="W48" i="1" s="1"/>
  <c r="X48" i="1" s="1"/>
  <c r="S29" i="1"/>
  <c r="X29" i="1" s="1"/>
  <c r="T122" i="1"/>
  <c r="W122" i="1" s="1"/>
  <c r="X122" i="1" s="1"/>
  <c r="T62" i="1"/>
  <c r="W62" i="1" s="1"/>
  <c r="X62" i="1" s="1"/>
  <c r="X14" i="1"/>
  <c r="X101" i="1"/>
  <c r="Q143" i="1"/>
  <c r="X27" i="1"/>
  <c r="X132" i="1"/>
  <c r="X109" i="1"/>
  <c r="X131" i="1"/>
  <c r="X123" i="1"/>
  <c r="X115" i="1"/>
  <c r="X108" i="1"/>
  <c r="X74" i="1"/>
  <c r="X66" i="1"/>
  <c r="X92" i="1"/>
  <c r="X81" i="1"/>
  <c r="X47" i="1"/>
  <c r="X91" i="1"/>
  <c r="X28" i="1"/>
  <c r="X26" i="1"/>
  <c r="X18" i="1"/>
  <c r="X10" i="1"/>
  <c r="W8" i="1"/>
  <c r="X135" i="1" l="1"/>
  <c r="X111" i="1"/>
  <c r="X78" i="1"/>
  <c r="X56" i="1"/>
  <c r="S136" i="1"/>
  <c r="X39" i="1"/>
  <c r="X45" i="1"/>
  <c r="X67" i="1"/>
  <c r="W31" i="1"/>
  <c r="S93" i="1"/>
  <c r="T31" i="1"/>
  <c r="X102" i="1"/>
  <c r="X49" i="1"/>
  <c r="X105" i="1"/>
  <c r="W93" i="1"/>
  <c r="X90" i="1"/>
  <c r="X128" i="1"/>
  <c r="X133" i="1"/>
  <c r="X86" i="1"/>
  <c r="X57" i="1"/>
  <c r="S31" i="1"/>
  <c r="T93" i="1"/>
  <c r="O143" i="1" s="1"/>
  <c r="R143" i="1" s="1"/>
  <c r="X80" i="1"/>
  <c r="X77" i="1"/>
  <c r="X59" i="1"/>
  <c r="X63" i="1"/>
  <c r="X8" i="1"/>
  <c r="X31" i="1" s="1"/>
  <c r="N143" i="1" l="1"/>
  <c r="X136" i="1"/>
  <c r="X93" i="1"/>
  <c r="S143" i="1" l="1"/>
</calcChain>
</file>

<file path=xl/sharedStrings.xml><?xml version="1.0" encoding="utf-8"?>
<sst xmlns="http://schemas.openxmlformats.org/spreadsheetml/2006/main" count="603" uniqueCount="288">
  <si>
    <t xml:space="preserve">Días laborados para cálculo de prestaciones laborales </t>
  </si>
  <si>
    <t>11130016-219-00-0115-0001-12-33-00-000-001-000-031-00000</t>
  </si>
  <si>
    <t xml:space="preserve">No. </t>
  </si>
  <si>
    <t xml:space="preserve">Codigo de empleado </t>
  </si>
  <si>
    <t xml:space="preserve">No. de Contrato </t>
  </si>
  <si>
    <t xml:space="preserve">Titulo del Jornal </t>
  </si>
  <si>
    <t>Codigo de puesto</t>
  </si>
  <si>
    <t>DPI</t>
  </si>
  <si>
    <t>NIT</t>
  </si>
  <si>
    <t>NO. DE CUENTA</t>
  </si>
  <si>
    <t xml:space="preserve">Empleado </t>
  </si>
  <si>
    <t>Fecha de Ingreso a la Institución</t>
  </si>
  <si>
    <t xml:space="preserve">Jornal </t>
  </si>
  <si>
    <t>Días</t>
  </si>
  <si>
    <t>Renglon 033</t>
  </si>
  <si>
    <t>Renglón 
031</t>
  </si>
  <si>
    <t>TOTAL DEVENGADO MENSUAL</t>
  </si>
  <si>
    <t>Deducciones</t>
  </si>
  <si>
    <t>COMPLEMENTO
SALARIO</t>
  </si>
  <si>
    <t>Jornales</t>
  </si>
  <si>
    <t>Bono 66-2000</t>
  </si>
  <si>
    <t>IGSS</t>
  </si>
  <si>
    <t>Conserje</t>
  </si>
  <si>
    <t>Administrativo</t>
  </si>
  <si>
    <t>Victorina de Jesús Peralta Peralta</t>
  </si>
  <si>
    <t>Sara Adelaida Quevedo Alcantara</t>
  </si>
  <si>
    <t>Elida Etelvina Obando Hernandez</t>
  </si>
  <si>
    <t>Yomara Ninett Escobar Calderón</t>
  </si>
  <si>
    <t>Bertilia Azucena Gonzalez Pérez de González</t>
  </si>
  <si>
    <t>1/09/2021</t>
  </si>
  <si>
    <t>Estación Acuática</t>
  </si>
  <si>
    <t>Reyna Elizabeth Toc Choz</t>
  </si>
  <si>
    <t>Saida Amarilis Son Ejcomac</t>
  </si>
  <si>
    <t>Peón Vigilante V</t>
  </si>
  <si>
    <t>Km 22</t>
  </si>
  <si>
    <t>Axel Augusto Lopez De León</t>
  </si>
  <si>
    <t>Humedal</t>
  </si>
  <si>
    <t>Peon Vigilante V</t>
  </si>
  <si>
    <t xml:space="preserve">km 22 </t>
  </si>
  <si>
    <t xml:space="preserve">Ismael Obdulio Lucas Ramírez </t>
  </si>
  <si>
    <t>Estuardo Randolfo Gutierrez Cruz</t>
  </si>
  <si>
    <t xml:space="preserve">Miguel Angel de León </t>
  </si>
  <si>
    <t>Ines Vidal Gomez Acajabon</t>
  </si>
  <si>
    <t xml:space="preserve">Auxiliar Misceláneo </t>
  </si>
  <si>
    <t>TOTAL</t>
  </si>
  <si>
    <t>11130016-216-00-0115-0003-12-33-00-000-005-000-031-00000</t>
  </si>
  <si>
    <t xml:space="preserve">Ubicación </t>
  </si>
  <si>
    <t>Renglón 033</t>
  </si>
  <si>
    <t>Peón</t>
  </si>
  <si>
    <t>Ejecución de Proyectos</t>
  </si>
  <si>
    <t>Héctor William Martínez Cabrera</t>
  </si>
  <si>
    <t>2/01/2007</t>
  </si>
  <si>
    <t>363</t>
  </si>
  <si>
    <t>Wilber Celestino Gonzalez Guerra</t>
  </si>
  <si>
    <t>José Muñoz Chávez</t>
  </si>
  <si>
    <t>Desechos Líquidos</t>
  </si>
  <si>
    <t>Agustín López López</t>
  </si>
  <si>
    <t>Desechos Sólidos</t>
  </si>
  <si>
    <t>José Filiberto Domingo Domingo</t>
  </si>
  <si>
    <t>Cecilio Antonio Vasquez Soto</t>
  </si>
  <si>
    <t>Domingo Sánchez Alonzo</t>
  </si>
  <si>
    <t>Nelson Orlando Quiñonez Yohol</t>
  </si>
  <si>
    <t>Marcelino Gómez Dávila</t>
  </si>
  <si>
    <t>Napoleon Canahui Pop</t>
  </si>
  <si>
    <t>Alexis Rodolfo Gonzáles Avila</t>
  </si>
  <si>
    <t>Domingo Antonio Martínez Vásquez</t>
  </si>
  <si>
    <t>Juan Luis Hernández Hernández</t>
  </si>
  <si>
    <t>Carlos Augusto Secaida Hernández</t>
  </si>
  <si>
    <t>Josue Rolando Gomez Muñoz</t>
  </si>
  <si>
    <t>Héctor Vásquez Gómez</t>
  </si>
  <si>
    <t>Québrin Humberto Romero Chinchilla</t>
  </si>
  <si>
    <t>Inocente Byron Pineda Dionicio</t>
  </si>
  <si>
    <t>Alfredo Leonardo Bámaca</t>
  </si>
  <si>
    <t>Roberto Leonel González Miguel</t>
  </si>
  <si>
    <t xml:space="preserve">Eduardo Gertrudis Alvarado Mansilla </t>
  </si>
  <si>
    <t>Guilder Ivan Rivera Sanchez</t>
  </si>
  <si>
    <t>Julio Rodolfo Nixón García Ramírez</t>
  </si>
  <si>
    <t>Gerardo Macolás Marroquín</t>
  </si>
  <si>
    <t>Teodoro Quexel Lopez</t>
  </si>
  <si>
    <t>José Abel Chamale Par</t>
  </si>
  <si>
    <t>Carlos Alfredo Sandoval  Monroy</t>
  </si>
  <si>
    <t>Gerver Oswaldo Suruy Estupe</t>
  </si>
  <si>
    <t>Mario Arturo Sigüenza</t>
  </si>
  <si>
    <t>Nery Armando Castañeda Avilés</t>
  </si>
  <si>
    <t>Yury Geovani Guzmán Avilés</t>
  </si>
  <si>
    <t>Cosmen Vitalino Obando Montenegro</t>
  </si>
  <si>
    <t>Juan Antonio Roque Dionisio</t>
  </si>
  <si>
    <t>Manolo Telón Hernández</t>
  </si>
  <si>
    <t>Marlon Geovani Arizandieta Arroyo</t>
  </si>
  <si>
    <t>José Luis Arizandieta Cabrera</t>
  </si>
  <si>
    <t>Jorge Eduardo López Ramírez</t>
  </si>
  <si>
    <t>Hector Antonio Avila Hernández</t>
  </si>
  <si>
    <t>Esvin Daniel Ramirez Pineda</t>
  </si>
  <si>
    <t>Carlos Humberto Gatica González</t>
  </si>
  <si>
    <t>Bernardino Alistún Cachín</t>
  </si>
  <si>
    <t>KM 22</t>
  </si>
  <si>
    <t>Orlando Estuardo Gomez Murga</t>
  </si>
  <si>
    <t>Jenner Josué López González</t>
  </si>
  <si>
    <t xml:space="preserve"> </t>
  </si>
  <si>
    <t>Jardinero II</t>
  </si>
  <si>
    <t>Vilmer Jimenez Choma</t>
  </si>
  <si>
    <t>km 22</t>
  </si>
  <si>
    <t>Roberto Romero Peralta</t>
  </si>
  <si>
    <t>Fidencio Monge Pérez</t>
  </si>
  <si>
    <t>Basilio Ordoñez Lares</t>
  </si>
  <si>
    <t xml:space="preserve">Forestal </t>
  </si>
  <si>
    <t>Esvin Leonel Rivera Pineda</t>
  </si>
  <si>
    <t>José Alberto Rucal</t>
  </si>
  <si>
    <t>Emilio Taque Carranza</t>
  </si>
  <si>
    <t>Rigoberto de Jesús Osorio Morataya</t>
  </si>
  <si>
    <t>Víctor Manuel López Rodríguez</t>
  </si>
  <si>
    <t>Sotero Chocón Vargas</t>
  </si>
  <si>
    <t>Antonio Coy Hernandez</t>
  </si>
  <si>
    <t>Vitelio Catalan Ovando</t>
  </si>
  <si>
    <t>Hector Adelson Zepeda Coj</t>
  </si>
  <si>
    <t xml:space="preserve">Rayner Ovidio Osorio Peralta </t>
  </si>
  <si>
    <t>Carlos Eligio Cun Perea</t>
  </si>
  <si>
    <t>Gabriel de Jesús Morales Pineda</t>
  </si>
  <si>
    <t>Adan Crispín</t>
  </si>
  <si>
    <t>Fredy Leonidas Domínguez Ortiz</t>
  </si>
  <si>
    <t>Vicente Orlando Escobar Estupe</t>
  </si>
  <si>
    <t xml:space="preserve">Lesbin  Asbel Sántizo Dávila </t>
  </si>
  <si>
    <t>Neri Antonio Hernández Osorio</t>
  </si>
  <si>
    <t>Edgar Rolando Cruz Pineda</t>
  </si>
  <si>
    <t xml:space="preserve">Alberto de Jesus Coy Cruz </t>
  </si>
  <si>
    <t>Mauro Romero González Quezada</t>
  </si>
  <si>
    <t>Julio Roberto Martínez Aguilar</t>
  </si>
  <si>
    <t xml:space="preserve">Juan Pablo Lemus Corado </t>
  </si>
  <si>
    <t xml:space="preserve">Wilson Ivan Chacon Peralta </t>
  </si>
  <si>
    <t xml:space="preserve">Jardinero II </t>
  </si>
  <si>
    <t xml:space="preserve">Melbi Ediberto Catalan Ovando </t>
  </si>
  <si>
    <t>Total Devengado
 Mensual</t>
  </si>
  <si>
    <t>Elaboró:</t>
  </si>
  <si>
    <t>Fecha de Inicio como 031</t>
  </si>
  <si>
    <t>2/1/2007</t>
  </si>
  <si>
    <t>Jose Guadalupe Nolasco Perez</t>
  </si>
  <si>
    <t>Nazario Hernández Osorio</t>
  </si>
  <si>
    <t>Luis Armando Ramirez Martinez</t>
  </si>
  <si>
    <t>Víctor Vicente Paredes González</t>
  </si>
  <si>
    <t>Felipe Santiago Carreto</t>
  </si>
  <si>
    <t>Francisco Javier Rivera Orellana</t>
  </si>
  <si>
    <t>Cosme Virgilio Morales Rodríguez</t>
  </si>
  <si>
    <t>Carlos Alberto Morales Contreras</t>
  </si>
  <si>
    <t>Miguel Ángel Ramos Luis</t>
  </si>
  <si>
    <t>Herculano Colmenar Estrada</t>
  </si>
  <si>
    <t>Andrés Payes Rodríguez</t>
  </si>
  <si>
    <t>Ignacio Seijas Sequen</t>
  </si>
  <si>
    <t>Carlos Fernando Tello Valdez</t>
  </si>
  <si>
    <t>Jesús Antonio Montúfar Mazariegos</t>
  </si>
  <si>
    <t>Cerra</t>
  </si>
  <si>
    <t>Dionicio Juan Gómez Acajabon</t>
  </si>
  <si>
    <t xml:space="preserve">Marvin Estuardo Macolas Sazo </t>
  </si>
  <si>
    <t>acuatica</t>
  </si>
  <si>
    <t>humedal</t>
  </si>
  <si>
    <t xml:space="preserve">Maynor Enrique Barrios Castro </t>
  </si>
  <si>
    <t>Peon</t>
  </si>
  <si>
    <t xml:space="preserve">Daniel Isaias Telon Arizandieta </t>
  </si>
  <si>
    <t>Josias Neftali Ramirez Gomez</t>
  </si>
  <si>
    <t>Juana Francisca Hernandez Estrada de Obando</t>
  </si>
  <si>
    <t>Jefry Antonio Paiz Diaz</t>
  </si>
  <si>
    <t xml:space="preserve">Angie Michelle Meda Pineda de Alfaro </t>
  </si>
  <si>
    <t>Juan José Rodas Rivas</t>
  </si>
  <si>
    <t>peon</t>
  </si>
  <si>
    <t xml:space="preserve">Peón </t>
  </si>
  <si>
    <t>JUAN CARLOS RAMÍREZ MARTÍNEZ</t>
  </si>
  <si>
    <t>02-2024-031-AMSA</t>
  </si>
  <si>
    <t>03-2024-031-AMSA</t>
  </si>
  <si>
    <t>04-2024-031-AMSA</t>
  </si>
  <si>
    <t>05-2024-031-AMSA</t>
  </si>
  <si>
    <t>06-2024-031-AMSA</t>
  </si>
  <si>
    <t>08-2024-031-AMSA</t>
  </si>
  <si>
    <t>117-2024-031-AMSA</t>
  </si>
  <si>
    <t>10-2024-031-AMSA</t>
  </si>
  <si>
    <t>12-2024-031-AMSA</t>
  </si>
  <si>
    <t>13-2024-031-AMSA</t>
  </si>
  <si>
    <t>14-2024-031-AMSA</t>
  </si>
  <si>
    <t>15-2024-031-AMSA</t>
  </si>
  <si>
    <t>16-2024-031-AMSA</t>
  </si>
  <si>
    <t>17-2024-031-AMSA</t>
  </si>
  <si>
    <t>19-2024-031-AMSA</t>
  </si>
  <si>
    <t>21-2024-031-AMSA</t>
  </si>
  <si>
    <t>22-2024-031-AMSA</t>
  </si>
  <si>
    <t>23-2024-031-AMSA</t>
  </si>
  <si>
    <t>115-2024-031-AMSA</t>
  </si>
  <si>
    <t xml:space="preserve">116-2024-031-AMSA </t>
  </si>
  <si>
    <t>109-2024-031-AMSA</t>
  </si>
  <si>
    <t>108-2024-031-AMSA</t>
  </si>
  <si>
    <t>24-2024-031-AMSA</t>
  </si>
  <si>
    <t>29-2024-031-AMSA</t>
  </si>
  <si>
    <t>27-2024-031-AMSA</t>
  </si>
  <si>
    <t>26-2024-031-AMSA</t>
  </si>
  <si>
    <t>44-2024-031-AMSA</t>
  </si>
  <si>
    <t>58-2024-031-AMSA</t>
  </si>
  <si>
    <t>32-2024-031-AMSA</t>
  </si>
  <si>
    <t>36-2024-031-AMSA</t>
  </si>
  <si>
    <t>37-2024-031-AMSA</t>
  </si>
  <si>
    <t>38-2024-031-AMSA</t>
  </si>
  <si>
    <t>39-2024-031-AMSA</t>
  </si>
  <si>
    <t>40-2024-031-AMSA</t>
  </si>
  <si>
    <t>41-2024-031-AMSA</t>
  </si>
  <si>
    <t xml:space="preserve">31-2024-031-AMSA </t>
  </si>
  <si>
    <t>30-2024-031-AMSA</t>
  </si>
  <si>
    <t>33-2024-031-AMSA</t>
  </si>
  <si>
    <t>34-2024-031-AMSA</t>
  </si>
  <si>
    <t>35-2024-031-AMSA</t>
  </si>
  <si>
    <t>42-2024-031-AMSA</t>
  </si>
  <si>
    <t>45-20241-031-AMSA</t>
  </si>
  <si>
    <t>43-2024-031-AMSA</t>
  </si>
  <si>
    <t>46-2024-031-AMSA</t>
  </si>
  <si>
    <t>47-2024-031-AMSA</t>
  </si>
  <si>
    <t>49-2024-031-AMSA</t>
  </si>
  <si>
    <t>48-2024-031-AMSA</t>
  </si>
  <si>
    <t>50-2024-031-AMSA</t>
  </si>
  <si>
    <t>51-2024-031-AMSA</t>
  </si>
  <si>
    <t>54-2024-031-AMSA</t>
  </si>
  <si>
    <t>52-2024-031-AMSA</t>
  </si>
  <si>
    <t>53-2024-031-AMSA</t>
  </si>
  <si>
    <t>55-2024-031-AMSA</t>
  </si>
  <si>
    <t>56-2024-031-AMSA</t>
  </si>
  <si>
    <t>57-2024-031-AMSA</t>
  </si>
  <si>
    <t>59-2024-031-AMSA</t>
  </si>
  <si>
    <t>60-2024-031-AMSA</t>
  </si>
  <si>
    <t>61-2024-031-AMSA</t>
  </si>
  <si>
    <t>62-2024-031-AMSA</t>
  </si>
  <si>
    <t>65-2024-031-AMSA</t>
  </si>
  <si>
    <t>66-2024-031-AMSA</t>
  </si>
  <si>
    <t>70-2024-031-AMSA</t>
  </si>
  <si>
    <t>71-2024-031-AMSA</t>
  </si>
  <si>
    <t>73-2024-031-AMSA</t>
  </si>
  <si>
    <t>75-2024-031-AMSA</t>
  </si>
  <si>
    <t>76-2024-031-AMSA</t>
  </si>
  <si>
    <t>77-2024-031-AMSA</t>
  </si>
  <si>
    <t>67-2024-031-AMSA</t>
  </si>
  <si>
    <t>68-2024-031-AMSA</t>
  </si>
  <si>
    <t>63-2024-031-AMSA</t>
  </si>
  <si>
    <t>64-2024-031-AMSA</t>
  </si>
  <si>
    <t>69-2024-031-AMSA</t>
  </si>
  <si>
    <t xml:space="preserve">72-2024-031-AMSA </t>
  </si>
  <si>
    <t>114-2024-031-AMSA</t>
  </si>
  <si>
    <t>82-2024-031-AMSA</t>
  </si>
  <si>
    <t>79-2024-031-AMSA</t>
  </si>
  <si>
    <t>80-2024-031-AMSA</t>
  </si>
  <si>
    <t>78-2024-031-AMSA</t>
  </si>
  <si>
    <t>81-2024-031-AMSA</t>
  </si>
  <si>
    <t>83-2024-031-AMSA</t>
  </si>
  <si>
    <t>88-2024-031-AMSA</t>
  </si>
  <si>
    <t>86-2024-031-AMSA</t>
  </si>
  <si>
    <t>89-2024-031-AMSA</t>
  </si>
  <si>
    <t>87-2024-031-AMSA</t>
  </si>
  <si>
    <t>85-2024-031-AMSA</t>
  </si>
  <si>
    <t>84-2024-031-AMSA</t>
  </si>
  <si>
    <t>90-2024-031-AMSA</t>
  </si>
  <si>
    <t>91-2024-031-AMSA</t>
  </si>
  <si>
    <t>107-2024-031-AMSA</t>
  </si>
  <si>
    <t>92-2024-031-AMSA</t>
  </si>
  <si>
    <t>93-2024-031-AMSA</t>
  </si>
  <si>
    <t>97-2024-031-AMSA</t>
  </si>
  <si>
    <t>94-2024-031-AMSA</t>
  </si>
  <si>
    <t>95-2024-031-AMSA</t>
  </si>
  <si>
    <t>96-2024-031-AMSA</t>
  </si>
  <si>
    <t xml:space="preserve">98-2024-031-AMSA </t>
  </si>
  <si>
    <t xml:space="preserve">100-2024-031-AMSA </t>
  </si>
  <si>
    <t>102-2024-031-AMSA</t>
  </si>
  <si>
    <t>103-2024-031-AMSA</t>
  </si>
  <si>
    <t>110-2024-031-AMSA</t>
  </si>
  <si>
    <t>99-2024-031-AMSA</t>
  </si>
  <si>
    <t>101-2024-031-AMSA</t>
  </si>
  <si>
    <t>104-2024-031-AMSA</t>
  </si>
  <si>
    <t>106-2024-031-AMSA</t>
  </si>
  <si>
    <t>105-2024-031-AMSA</t>
  </si>
  <si>
    <t>09-2024-031-AMSA</t>
  </si>
  <si>
    <t>18-2024-031-AMSA</t>
  </si>
  <si>
    <t xml:space="preserve">Marlon Alexis Reyes Gonzalez </t>
  </si>
  <si>
    <t>01-2024-031-AMSA</t>
  </si>
  <si>
    <t>74-2024-031-AMSA</t>
  </si>
  <si>
    <t xml:space="preserve">Lesvia Amariliz Martines </t>
  </si>
  <si>
    <t>118-2024-031-AMSA</t>
  </si>
  <si>
    <t>Irvin Omar Sánchez Ramírez</t>
  </si>
  <si>
    <t xml:space="preserve">Ronald Guillermo Morales Rodríguez </t>
  </si>
  <si>
    <t>TOTAL DEDUCCIONES</t>
  </si>
  <si>
    <t>Liquido</t>
  </si>
  <si>
    <r>
      <t xml:space="preserve">102 </t>
    </r>
    <r>
      <rPr>
        <b/>
        <sz val="14"/>
        <color theme="4" tint="0.59999389629810485"/>
        <rFont val="Arial"/>
        <family val="2"/>
      </rPr>
      <t>m</t>
    </r>
  </si>
  <si>
    <r>
      <t>211</t>
    </r>
    <r>
      <rPr>
        <b/>
        <sz val="14"/>
        <color theme="4" tint="0.59999389629810485"/>
        <rFont val="Arial"/>
        <family val="2"/>
      </rPr>
      <t xml:space="preserve"> m</t>
    </r>
  </si>
  <si>
    <t xml:space="preserve">Descuento Banco de los trabajadores </t>
  </si>
  <si>
    <t>Retenciones Judiciales</t>
  </si>
  <si>
    <t>LÍQUIDO A RECIBIR</t>
  </si>
  <si>
    <r>
      <t>201</t>
    </r>
    <r>
      <rPr>
        <b/>
        <sz val="14"/>
        <color theme="4" tint="0.59999389629810485"/>
        <rFont val="Arial"/>
        <family val="2"/>
      </rPr>
      <t xml:space="preserve"> m</t>
    </r>
  </si>
  <si>
    <t>Edie Stuardo García Velásquez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</si>
</sst>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Q&quot;#,##0.00;[Red]\-&quot;Q&quot;#,##0.00"/>
    <numFmt numFmtId="44" formatCode="_-&quot;Q&quot;* #,##0.00_-;\-&quot;Q&quot;* #,##0.00_-;_-&quot;Q&quot;* &quot;-&quot;??_-;_-@_-"/>
    <numFmt numFmtId="164" formatCode="_-[$Q-100A]* #,##0.00_-;\-[$Q-100A]* #,##0.00_-;_-[$Q-100A]* &quot;-&quot;??_-;_-@_-"/>
    <numFmt numFmtId="165" formatCode="_(&quot;Q&quot;* #,##0.00_);_(&quot;Q&quot;* \(#,##0.00\);_(&quot;Q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sz val="14"/>
      <color rgb="FF333333"/>
      <name val="Arial"/>
      <family val="2"/>
    </font>
    <font>
      <sz val="14"/>
      <name val="Arial"/>
      <family val="2"/>
    </font>
    <font>
      <sz val="14"/>
      <color rgb="FF000000"/>
      <name val="Arial"/>
      <family val="2"/>
    </font>
    <font>
      <sz val="14"/>
      <color theme="0"/>
      <name val="Arial"/>
      <family val="2"/>
    </font>
    <font>
      <b/>
      <sz val="14"/>
      <color theme="0"/>
      <name val="Arial"/>
      <family val="2"/>
    </font>
    <font>
      <b/>
      <sz val="11.5"/>
      <color theme="1"/>
      <name val="Arial"/>
      <family val="2"/>
    </font>
    <font>
      <b/>
      <sz val="14"/>
      <color theme="4" tint="0.59999389629810485"/>
      <name val="Arial"/>
      <family val="2"/>
    </font>
    <font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</cellStyleXfs>
  <cellXfs count="22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4" xfId="2" applyFont="1" applyBorder="1" applyAlignment="1">
      <alignment horizontal="center" vertical="center"/>
    </xf>
    <xf numFmtId="12" fontId="4" fillId="0" borderId="13" xfId="0" applyNumberFormat="1" applyFont="1" applyBorder="1"/>
    <xf numFmtId="0" fontId="6" fillId="0" borderId="13" xfId="0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14" fontId="7" fillId="0" borderId="13" xfId="2" applyNumberFormat="1" applyFont="1" applyBorder="1" applyAlignment="1">
      <alignment horizontal="center" vertical="center"/>
    </xf>
    <xf numFmtId="1" fontId="7" fillId="0" borderId="13" xfId="2" applyNumberFormat="1" applyFont="1" applyBorder="1" applyAlignment="1">
      <alignment horizontal="center" vertical="center"/>
    </xf>
    <xf numFmtId="44" fontId="7" fillId="0" borderId="13" xfId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44" fontId="4" fillId="3" borderId="13" xfId="1" applyFont="1" applyFill="1" applyBorder="1"/>
    <xf numFmtId="44" fontId="4" fillId="3" borderId="13" xfId="0" applyNumberFormat="1" applyFont="1" applyFill="1" applyBorder="1"/>
    <xf numFmtId="0" fontId="8" fillId="0" borderId="14" xfId="0" applyFont="1" applyBorder="1" applyAlignment="1">
      <alignment horizontal="center"/>
    </xf>
    <xf numFmtId="12" fontId="4" fillId="0" borderId="14" xfId="0" applyNumberFormat="1" applyFont="1" applyBorder="1"/>
    <xf numFmtId="0" fontId="6" fillId="0" borderId="14" xfId="0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14" fontId="7" fillId="0" borderId="14" xfId="2" applyNumberFormat="1" applyFont="1" applyBorder="1" applyAlignment="1">
      <alignment horizontal="center" vertical="center"/>
    </xf>
    <xf numFmtId="1" fontId="7" fillId="0" borderId="14" xfId="2" applyNumberFormat="1" applyFont="1" applyBorder="1" applyAlignment="1">
      <alignment horizontal="center" vertical="center"/>
    </xf>
    <xf numFmtId="44" fontId="7" fillId="0" borderId="14" xfId="1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/>
    </xf>
    <xf numFmtId="44" fontId="4" fillId="3" borderId="14" xfId="1" applyFont="1" applyFill="1" applyBorder="1"/>
    <xf numFmtId="0" fontId="4" fillId="0" borderId="14" xfId="0" applyFont="1" applyBorder="1" applyAlignment="1">
      <alignment horizontal="center" vertical="center"/>
    </xf>
    <xf numFmtId="49" fontId="7" fillId="0" borderId="14" xfId="2" applyNumberFormat="1" applyFont="1" applyBorder="1" applyAlignment="1">
      <alignment horizontal="center" vertical="center"/>
    </xf>
    <xf numFmtId="12" fontId="7" fillId="0" borderId="14" xfId="2" applyNumberFormat="1" applyFont="1" applyBorder="1" applyAlignment="1">
      <alignment vertical="center"/>
    </xf>
    <xf numFmtId="0" fontId="7" fillId="0" borderId="14" xfId="2" applyFont="1" applyBorder="1" applyAlignment="1">
      <alignment horizontal="left" vertical="center"/>
    </xf>
    <xf numFmtId="2" fontId="4" fillId="0" borderId="14" xfId="0" applyNumberFormat="1" applyFont="1" applyBorder="1" applyAlignment="1">
      <alignment horizontal="center"/>
    </xf>
    <xf numFmtId="0" fontId="7" fillId="0" borderId="14" xfId="3" applyFont="1" applyBorder="1" applyAlignment="1">
      <alignment horizontal="center" vertical="center"/>
    </xf>
    <xf numFmtId="12" fontId="7" fillId="0" borderId="15" xfId="2" applyNumberFormat="1" applyFont="1" applyBorder="1" applyAlignment="1">
      <alignment vertical="center"/>
    </xf>
    <xf numFmtId="0" fontId="4" fillId="0" borderId="16" xfId="0" applyFont="1" applyBorder="1" applyAlignment="1">
      <alignment horizontal="center"/>
    </xf>
    <xf numFmtId="14" fontId="7" fillId="0" borderId="16" xfId="2" applyNumberFormat="1" applyFont="1" applyBorder="1" applyAlignment="1">
      <alignment horizontal="center" vertical="center"/>
    </xf>
    <xf numFmtId="14" fontId="7" fillId="6" borderId="14" xfId="2" applyNumberFormat="1" applyFont="1" applyFill="1" applyBorder="1" applyAlignment="1">
      <alignment horizontal="center" vertical="center"/>
    </xf>
    <xf numFmtId="1" fontId="7" fillId="6" borderId="14" xfId="2" applyNumberFormat="1" applyFont="1" applyFill="1" applyBorder="1" applyAlignment="1">
      <alignment horizontal="center" vertical="center"/>
    </xf>
    <xf numFmtId="14" fontId="7" fillId="7" borderId="14" xfId="2" applyNumberFormat="1" applyFont="1" applyFill="1" applyBorder="1" applyAlignment="1">
      <alignment horizontal="center" vertical="center"/>
    </xf>
    <xf numFmtId="1" fontId="7" fillId="7" borderId="14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44" fontId="4" fillId="3" borderId="15" xfId="1" applyFont="1" applyFill="1" applyBorder="1"/>
    <xf numFmtId="44" fontId="5" fillId="4" borderId="5" xfId="0" applyNumberFormat="1" applyFont="1" applyFill="1" applyBorder="1"/>
    <xf numFmtId="0" fontId="4" fillId="3" borderId="0" xfId="0" applyFont="1" applyFill="1" applyAlignment="1">
      <alignment horizontal="center"/>
    </xf>
    <xf numFmtId="0" fontId="4" fillId="3" borderId="0" xfId="0" applyFont="1" applyFill="1"/>
    <xf numFmtId="44" fontId="7" fillId="3" borderId="0" xfId="1" applyFont="1" applyFill="1" applyBorder="1"/>
    <xf numFmtId="44" fontId="7" fillId="3" borderId="0" xfId="0" applyNumberFormat="1" applyFont="1" applyFill="1"/>
    <xf numFmtId="49" fontId="7" fillId="0" borderId="13" xfId="2" applyNumberFormat="1" applyFont="1" applyBorder="1" applyAlignment="1">
      <alignment horizontal="center" vertical="center"/>
    </xf>
    <xf numFmtId="12" fontId="7" fillId="0" borderId="13" xfId="2" applyNumberFormat="1" applyFont="1" applyBorder="1" applyAlignment="1">
      <alignment vertical="center"/>
    </xf>
    <xf numFmtId="0" fontId="6" fillId="0" borderId="14" xfId="0" applyFont="1" applyBorder="1" applyAlignment="1">
      <alignment horizontal="center"/>
    </xf>
    <xf numFmtId="164" fontId="7" fillId="0" borderId="13" xfId="2" applyNumberFormat="1" applyFont="1" applyBorder="1" applyAlignment="1">
      <alignment horizontal="center" vertical="center"/>
    </xf>
    <xf numFmtId="14" fontId="7" fillId="0" borderId="14" xfId="3" applyNumberFormat="1" applyFont="1" applyBorder="1" applyAlignment="1">
      <alignment horizontal="center" vertical="center"/>
    </xf>
    <xf numFmtId="44" fontId="4" fillId="0" borderId="14" xfId="1" applyFont="1" applyFill="1" applyBorder="1"/>
    <xf numFmtId="12" fontId="7" fillId="3" borderId="14" xfId="2" applyNumberFormat="1" applyFont="1" applyFill="1" applyBorder="1" applyAlignment="1">
      <alignment vertical="center"/>
    </xf>
    <xf numFmtId="0" fontId="7" fillId="3" borderId="14" xfId="2" applyFont="1" applyFill="1" applyBorder="1" applyAlignment="1">
      <alignment horizontal="center" vertical="center"/>
    </xf>
    <xf numFmtId="14" fontId="7" fillId="8" borderId="14" xfId="2" applyNumberFormat="1" applyFont="1" applyFill="1" applyBorder="1" applyAlignment="1">
      <alignment horizontal="center" vertical="center"/>
    </xf>
    <xf numFmtId="49" fontId="7" fillId="8" borderId="14" xfId="2" applyNumberFormat="1" applyFont="1" applyFill="1" applyBorder="1" applyAlignment="1">
      <alignment horizontal="center" vertical="center"/>
    </xf>
    <xf numFmtId="44" fontId="7" fillId="3" borderId="14" xfId="1" applyFont="1" applyFill="1" applyBorder="1" applyAlignment="1">
      <alignment horizontal="center" vertical="center"/>
    </xf>
    <xf numFmtId="14" fontId="7" fillId="7" borderId="14" xfId="3" applyNumberFormat="1" applyFont="1" applyFill="1" applyBorder="1" applyAlignment="1">
      <alignment horizontal="center" vertical="center"/>
    </xf>
    <xf numFmtId="0" fontId="7" fillId="7" borderId="14" xfId="2" applyFont="1" applyFill="1" applyBorder="1" applyAlignment="1">
      <alignment horizontal="center" vertical="center"/>
    </xf>
    <xf numFmtId="14" fontId="8" fillId="0" borderId="14" xfId="0" applyNumberFormat="1" applyFont="1" applyBorder="1" applyAlignment="1">
      <alignment horizontal="center"/>
    </xf>
    <xf numFmtId="44" fontId="4" fillId="0" borderId="14" xfId="1" applyFont="1" applyFill="1" applyBorder="1" applyAlignment="1">
      <alignment horizontal="center" vertical="center"/>
    </xf>
    <xf numFmtId="12" fontId="4" fillId="0" borderId="14" xfId="2" applyNumberFormat="1" applyFont="1" applyBorder="1" applyAlignment="1">
      <alignment vertical="center"/>
    </xf>
    <xf numFmtId="0" fontId="8" fillId="3" borderId="14" xfId="0" applyFont="1" applyFill="1" applyBorder="1" applyAlignment="1">
      <alignment horizontal="center"/>
    </xf>
    <xf numFmtId="49" fontId="7" fillId="3" borderId="14" xfId="2" applyNumberFormat="1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7" fillId="0" borderId="15" xfId="2" applyFont="1" applyBorder="1" applyAlignment="1">
      <alignment horizontal="center" vertical="center"/>
    </xf>
    <xf numFmtId="0" fontId="7" fillId="3" borderId="14" xfId="3" applyFont="1" applyFill="1" applyBorder="1" applyAlignment="1">
      <alignment horizontal="center" vertical="center"/>
    </xf>
    <xf numFmtId="14" fontId="7" fillId="3" borderId="14" xfId="2" applyNumberFormat="1" applyFont="1" applyFill="1" applyBorder="1" applyAlignment="1">
      <alignment horizontal="center" vertical="center"/>
    </xf>
    <xf numFmtId="44" fontId="5" fillId="4" borderId="29" xfId="1" applyFont="1" applyFill="1" applyBorder="1"/>
    <xf numFmtId="44" fontId="5" fillId="4" borderId="11" xfId="1" applyFont="1" applyFill="1" applyBorder="1"/>
    <xf numFmtId="44" fontId="5" fillId="3" borderId="0" xfId="1" applyFont="1" applyFill="1" applyBorder="1"/>
    <xf numFmtId="44" fontId="5" fillId="3" borderId="0" xfId="0" applyNumberFormat="1" applyFont="1" applyFill="1"/>
    <xf numFmtId="44" fontId="3" fillId="3" borderId="0" xfId="0" applyNumberFormat="1" applyFont="1" applyFill="1"/>
    <xf numFmtId="8" fontId="7" fillId="3" borderId="0" xfId="0" applyNumberFormat="1" applyFont="1" applyFill="1"/>
    <xf numFmtId="44" fontId="7" fillId="3" borderId="13" xfId="1" applyFont="1" applyFill="1" applyBorder="1" applyAlignment="1">
      <alignment vertical="center"/>
    </xf>
    <xf numFmtId="44" fontId="7" fillId="3" borderId="14" xfId="1" applyFont="1" applyFill="1" applyBorder="1" applyAlignment="1">
      <alignment vertical="center"/>
    </xf>
    <xf numFmtId="1" fontId="7" fillId="8" borderId="14" xfId="2" applyNumberFormat="1" applyFont="1" applyFill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44" fontId="7" fillId="0" borderId="14" xfId="1" applyFont="1" applyFill="1" applyBorder="1" applyAlignment="1">
      <alignment vertical="center"/>
    </xf>
    <xf numFmtId="1" fontId="7" fillId="0" borderId="14" xfId="3" applyNumberFormat="1" applyFont="1" applyBorder="1" applyAlignment="1">
      <alignment horizontal="center" vertical="center"/>
    </xf>
    <xf numFmtId="1" fontId="7" fillId="8" borderId="14" xfId="3" applyNumberFormat="1" applyFont="1" applyFill="1" applyBorder="1" applyAlignment="1">
      <alignment horizontal="center" vertical="center"/>
    </xf>
    <xf numFmtId="1" fontId="7" fillId="8" borderId="0" xfId="3" applyNumberFormat="1" applyFont="1" applyFill="1" applyAlignment="1">
      <alignment horizontal="center" vertical="center"/>
    </xf>
    <xf numFmtId="1" fontId="7" fillId="7" borderId="14" xfId="3" applyNumberFormat="1" applyFont="1" applyFill="1" applyBorder="1" applyAlignment="1">
      <alignment horizontal="center" vertical="center"/>
    </xf>
    <xf numFmtId="14" fontId="7" fillId="7" borderId="15" xfId="3" applyNumberFormat="1" applyFont="1" applyFill="1" applyBorder="1" applyAlignment="1">
      <alignment horizontal="center" vertical="center"/>
    </xf>
    <xf numFmtId="44" fontId="7" fillId="0" borderId="15" xfId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/>
    <xf numFmtId="44" fontId="10" fillId="0" borderId="0" xfId="1" applyFont="1" applyFill="1" applyBorder="1"/>
    <xf numFmtId="44" fontId="10" fillId="0" borderId="0" xfId="0" applyNumberFormat="1" applyFont="1"/>
    <xf numFmtId="44" fontId="5" fillId="0" borderId="0" xfId="0" applyNumberFormat="1" applyFont="1"/>
    <xf numFmtId="0" fontId="5" fillId="2" borderId="10" xfId="2" applyFont="1" applyFill="1" applyBorder="1" applyAlignment="1">
      <alignment horizontal="center" vertical="center"/>
    </xf>
    <xf numFmtId="165" fontId="7" fillId="7" borderId="10" xfId="2" applyNumberFormat="1" applyFont="1" applyFill="1" applyBorder="1" applyAlignment="1">
      <alignment vertical="center"/>
    </xf>
    <xf numFmtId="165" fontId="7" fillId="3" borderId="10" xfId="2" applyNumberFormat="1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4" fillId="0" borderId="22" xfId="0" applyFont="1" applyBorder="1" applyAlignment="1">
      <alignment horizontal="center"/>
    </xf>
    <xf numFmtId="0" fontId="3" fillId="0" borderId="0" xfId="0" applyFont="1" applyAlignment="1">
      <alignment horizontal="right"/>
    </xf>
    <xf numFmtId="44" fontId="3" fillId="3" borderId="14" xfId="1" applyFont="1" applyFill="1" applyBorder="1"/>
    <xf numFmtId="44" fontId="3" fillId="0" borderId="0" xfId="0" applyNumberFormat="1" applyFont="1" applyAlignment="1">
      <alignment horizontal="right"/>
    </xf>
    <xf numFmtId="0" fontId="7" fillId="3" borderId="13" xfId="2" applyFont="1" applyFill="1" applyBorder="1" applyAlignment="1">
      <alignment horizontal="center" vertical="center"/>
    </xf>
    <xf numFmtId="0" fontId="4" fillId="3" borderId="13" xfId="2" applyFont="1" applyFill="1" applyBorder="1" applyAlignment="1">
      <alignment horizontal="center" vertical="center"/>
    </xf>
    <xf numFmtId="0" fontId="4" fillId="3" borderId="14" xfId="3" applyFont="1" applyFill="1" applyBorder="1" applyAlignment="1">
      <alignment horizontal="center" vertical="center"/>
    </xf>
    <xf numFmtId="0" fontId="4" fillId="3" borderId="14" xfId="2" applyFont="1" applyFill="1" applyBorder="1" applyAlignment="1">
      <alignment horizontal="center" vertical="center"/>
    </xf>
    <xf numFmtId="49" fontId="4" fillId="3" borderId="14" xfId="2" applyNumberFormat="1" applyFont="1" applyFill="1" applyBorder="1" applyAlignment="1">
      <alignment horizontal="center" vertical="center"/>
    </xf>
    <xf numFmtId="0" fontId="7" fillId="3" borderId="14" xfId="2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44" fontId="3" fillId="2" borderId="14" xfId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 wrapText="1"/>
    </xf>
    <xf numFmtId="0" fontId="5" fillId="3" borderId="0" xfId="2" applyFont="1" applyFill="1" applyAlignment="1">
      <alignment horizontal="center" vertical="center"/>
    </xf>
    <xf numFmtId="0" fontId="8" fillId="0" borderId="15" xfId="0" applyFont="1" applyBorder="1" applyAlignment="1">
      <alignment horizontal="center"/>
    </xf>
    <xf numFmtId="14" fontId="7" fillId="0" borderId="15" xfId="2" applyNumberFormat="1" applyFont="1" applyBorder="1" applyAlignment="1">
      <alignment horizontal="center" vertical="center"/>
    </xf>
    <xf numFmtId="44" fontId="7" fillId="0" borderId="15" xfId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44" fontId="7" fillId="0" borderId="13" xfId="1" applyFont="1" applyFill="1" applyBorder="1" applyAlignment="1">
      <alignment vertical="center"/>
    </xf>
    <xf numFmtId="44" fontId="4" fillId="0" borderId="13" xfId="1" applyFont="1" applyFill="1" applyBorder="1"/>
    <xf numFmtId="0" fontId="8" fillId="3" borderId="0" xfId="0" applyFont="1" applyFill="1" applyAlignment="1">
      <alignment horizontal="center"/>
    </xf>
    <xf numFmtId="0" fontId="4" fillId="3" borderId="15" xfId="2" applyFont="1" applyFill="1" applyBorder="1" applyAlignment="1">
      <alignment horizontal="center" vertical="center"/>
    </xf>
    <xf numFmtId="12" fontId="7" fillId="3" borderId="15" xfId="2" applyNumberFormat="1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14" fontId="8" fillId="3" borderId="16" xfId="0" applyNumberFormat="1" applyFont="1" applyFill="1" applyBorder="1" applyAlignment="1">
      <alignment horizontal="center"/>
    </xf>
    <xf numFmtId="1" fontId="7" fillId="3" borderId="14" xfId="2" applyNumberFormat="1" applyFont="1" applyFill="1" applyBorder="1" applyAlignment="1">
      <alignment horizontal="center" vertical="center"/>
    </xf>
    <xf numFmtId="44" fontId="7" fillId="3" borderId="15" xfId="1" applyFont="1" applyFill="1" applyBorder="1" applyAlignment="1">
      <alignment horizontal="center" vertical="center"/>
    </xf>
    <xf numFmtId="2" fontId="4" fillId="3" borderId="14" xfId="0" applyNumberFormat="1" applyFont="1" applyFill="1" applyBorder="1" applyAlignment="1">
      <alignment horizontal="center"/>
    </xf>
    <xf numFmtId="0" fontId="11" fillId="3" borderId="0" xfId="0" applyFont="1" applyFill="1"/>
    <xf numFmtId="44" fontId="4" fillId="10" borderId="13" xfId="0" applyNumberFormat="1" applyFont="1" applyFill="1" applyBorder="1"/>
    <xf numFmtId="44" fontId="4" fillId="2" borderId="13" xfId="0" applyNumberFormat="1" applyFont="1" applyFill="1" applyBorder="1"/>
    <xf numFmtId="44" fontId="4" fillId="10" borderId="14" xfId="0" applyNumberFormat="1" applyFont="1" applyFill="1" applyBorder="1"/>
    <xf numFmtId="0" fontId="3" fillId="2" borderId="10" xfId="0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4" fontId="4" fillId="0" borderId="14" xfId="0" applyNumberFormat="1" applyFont="1" applyBorder="1"/>
    <xf numFmtId="164" fontId="13" fillId="0" borderId="14" xfId="0" applyNumberFormat="1" applyFont="1" applyBorder="1"/>
    <xf numFmtId="44" fontId="4" fillId="0" borderId="38" xfId="0" applyNumberFormat="1" applyFont="1" applyBorder="1" applyAlignment="1">
      <alignment horizontal="left"/>
    </xf>
    <xf numFmtId="44" fontId="4" fillId="0" borderId="13" xfId="0" applyNumberFormat="1" applyFont="1" applyBorder="1"/>
    <xf numFmtId="164" fontId="4" fillId="0" borderId="14" xfId="0" applyNumberFormat="1" applyFont="1" applyBorder="1" applyAlignment="1">
      <alignment horizontal="left"/>
    </xf>
    <xf numFmtId="44" fontId="4" fillId="0" borderId="39" xfId="0" applyNumberFormat="1" applyFont="1" applyBorder="1" applyAlignment="1">
      <alignment horizontal="left"/>
    </xf>
    <xf numFmtId="44" fontId="4" fillId="2" borderId="14" xfId="0" applyNumberFormat="1" applyFont="1" applyFill="1" applyBorder="1"/>
    <xf numFmtId="164" fontId="4" fillId="0" borderId="39" xfId="0" applyNumberFormat="1" applyFont="1" applyBorder="1" applyAlignment="1">
      <alignment horizontal="left"/>
    </xf>
    <xf numFmtId="164" fontId="4" fillId="0" borderId="14" xfId="0" applyNumberFormat="1" applyFont="1" applyBorder="1"/>
    <xf numFmtId="164" fontId="4" fillId="0" borderId="0" xfId="0" applyNumberFormat="1" applyFont="1" applyAlignment="1">
      <alignment horizontal="left"/>
    </xf>
    <xf numFmtId="44" fontId="4" fillId="0" borderId="40" xfId="0" applyNumberFormat="1" applyFont="1" applyBorder="1" applyAlignment="1">
      <alignment horizontal="left"/>
    </xf>
    <xf numFmtId="44" fontId="4" fillId="2" borderId="15" xfId="0" applyNumberFormat="1" applyFont="1" applyFill="1" applyBorder="1"/>
    <xf numFmtId="44" fontId="5" fillId="4" borderId="11" xfId="0" applyNumberFormat="1" applyFont="1" applyFill="1" applyBorder="1"/>
    <xf numFmtId="44" fontId="4" fillId="9" borderId="15" xfId="0" applyNumberFormat="1" applyFont="1" applyFill="1" applyBorder="1"/>
    <xf numFmtId="164" fontId="4" fillId="3" borderId="14" xfId="0" applyNumberFormat="1" applyFont="1" applyFill="1" applyBorder="1"/>
    <xf numFmtId="44" fontId="4" fillId="3" borderId="14" xfId="0" applyNumberFormat="1" applyFont="1" applyFill="1" applyBorder="1"/>
    <xf numFmtId="164" fontId="5" fillId="4" borderId="11" xfId="1" applyNumberFormat="1" applyFont="1" applyFill="1" applyBorder="1"/>
    <xf numFmtId="164" fontId="4" fillId="0" borderId="0" xfId="0" applyNumberFormat="1" applyFont="1"/>
    <xf numFmtId="44" fontId="4" fillId="0" borderId="15" xfId="0" applyNumberFormat="1" applyFont="1" applyBorder="1"/>
    <xf numFmtId="0" fontId="3" fillId="3" borderId="0" xfId="0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center" vertical="center" wrapText="1"/>
    </xf>
    <xf numFmtId="165" fontId="7" fillId="3" borderId="0" xfId="2" applyNumberFormat="1" applyFont="1" applyFill="1" applyAlignment="1">
      <alignment vertical="center"/>
    </xf>
    <xf numFmtId="44" fontId="4" fillId="3" borderId="0" xfId="0" applyNumberFormat="1" applyFont="1" applyFill="1"/>
    <xf numFmtId="44" fontId="5" fillId="4" borderId="41" xfId="0" applyNumberFormat="1" applyFont="1" applyFill="1" applyBorder="1"/>
    <xf numFmtId="44" fontId="4" fillId="10" borderId="7" xfId="0" applyNumberFormat="1" applyFont="1" applyFill="1" applyBorder="1"/>
    <xf numFmtId="164" fontId="4" fillId="0" borderId="15" xfId="0" applyNumberFormat="1" applyFont="1" applyBorder="1"/>
    <xf numFmtId="44" fontId="5" fillId="4" borderId="42" xfId="0" applyNumberFormat="1" applyFont="1" applyFill="1" applyBorder="1"/>
    <xf numFmtId="44" fontId="3" fillId="8" borderId="5" xfId="0" applyNumberFormat="1" applyFont="1" applyFill="1" applyBorder="1"/>
    <xf numFmtId="164" fontId="3" fillId="0" borderId="5" xfId="0" applyNumberFormat="1" applyFont="1" applyBorder="1"/>
    <xf numFmtId="44" fontId="3" fillId="0" borderId="5" xfId="0" applyNumberFormat="1" applyFont="1" applyBorder="1"/>
    <xf numFmtId="44" fontId="3" fillId="9" borderId="43" xfId="0" applyNumberFormat="1" applyFont="1" applyFill="1" applyBorder="1"/>
    <xf numFmtId="0" fontId="7" fillId="2" borderId="14" xfId="2" applyFont="1" applyFill="1" applyBorder="1" applyAlignment="1">
      <alignment horizontal="center" vertical="center"/>
    </xf>
    <xf numFmtId="0" fontId="5" fillId="3" borderId="16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5" fillId="3" borderId="0" xfId="2" applyFont="1" applyFill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30" xfId="0" applyFont="1" applyFill="1" applyBorder="1" applyAlignment="1">
      <alignment horizontal="center"/>
    </xf>
    <xf numFmtId="0" fontId="5" fillId="3" borderId="12" xfId="2" applyFont="1" applyFill="1" applyBorder="1" applyAlignment="1">
      <alignment horizontal="center" vertical="center"/>
    </xf>
    <xf numFmtId="0" fontId="5" fillId="3" borderId="0" xfId="2" applyFont="1" applyFill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3" fillId="10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44" fontId="3" fillId="2" borderId="14" xfId="1" applyFont="1" applyFill="1" applyBorder="1" applyAlignment="1">
      <alignment horizontal="center" vertical="center" wrapText="1"/>
    </xf>
    <xf numFmtId="44" fontId="3" fillId="2" borderId="14" xfId="1" applyFont="1" applyFill="1" applyBorder="1" applyAlignment="1">
      <alignment horizontal="center" vertical="center"/>
    </xf>
    <xf numFmtId="0" fontId="5" fillId="2" borderId="20" xfId="2" applyFont="1" applyFill="1" applyBorder="1" applyAlignment="1">
      <alignment horizontal="center" vertical="center" wrapText="1"/>
    </xf>
    <xf numFmtId="0" fontId="5" fillId="2" borderId="28" xfId="2" applyFont="1" applyFill="1" applyBorder="1" applyAlignment="1">
      <alignment horizontal="center" vertical="center" wrapText="1"/>
    </xf>
    <xf numFmtId="0" fontId="5" fillId="2" borderId="1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vertical="center" wrapText="1"/>
    </xf>
    <xf numFmtId="0" fontId="5" fillId="2" borderId="7" xfId="2" applyFont="1" applyFill="1" applyBorder="1" applyAlignment="1">
      <alignment vertical="center" wrapText="1"/>
    </xf>
    <xf numFmtId="0" fontId="5" fillId="2" borderId="11" xfId="2" applyFont="1" applyFill="1" applyBorder="1" applyAlignment="1">
      <alignment vertical="center" wrapText="1"/>
    </xf>
    <xf numFmtId="0" fontId="3" fillId="4" borderId="18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5" fillId="2" borderId="4" xfId="2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center" vertical="center" wrapText="1"/>
    </xf>
    <xf numFmtId="0" fontId="5" fillId="2" borderId="12" xfId="2" applyFont="1" applyFill="1" applyBorder="1" applyAlignment="1">
      <alignment horizontal="center" vertical="center" wrapText="1"/>
    </xf>
    <xf numFmtId="0" fontId="5" fillId="5" borderId="23" xfId="2" applyFont="1" applyFill="1" applyBorder="1" applyAlignment="1">
      <alignment horizontal="center" vertical="center" wrapText="1"/>
    </xf>
    <xf numFmtId="0" fontId="5" fillId="5" borderId="24" xfId="2" applyFont="1" applyFill="1" applyBorder="1" applyAlignment="1">
      <alignment horizontal="center" vertical="center" wrapText="1"/>
    </xf>
    <xf numFmtId="0" fontId="5" fillId="5" borderId="25" xfId="2" applyFont="1" applyFill="1" applyBorder="1" applyAlignment="1">
      <alignment horizontal="center" vertical="center" wrapText="1"/>
    </xf>
    <xf numFmtId="0" fontId="5" fillId="2" borderId="17" xfId="2" applyFont="1" applyFill="1" applyBorder="1" applyAlignment="1">
      <alignment horizontal="center" vertical="center"/>
    </xf>
    <xf numFmtId="0" fontId="5" fillId="2" borderId="18" xfId="2" applyFont="1" applyFill="1" applyBorder="1" applyAlignment="1">
      <alignment horizontal="center" vertical="center"/>
    </xf>
    <xf numFmtId="0" fontId="5" fillId="2" borderId="34" xfId="2" applyFont="1" applyFill="1" applyBorder="1" applyAlignment="1">
      <alignment horizontal="center" vertical="center"/>
    </xf>
    <xf numFmtId="0" fontId="5" fillId="5" borderId="35" xfId="2" applyFont="1" applyFill="1" applyBorder="1" applyAlignment="1">
      <alignment horizontal="center" vertical="center" wrapText="1"/>
    </xf>
    <xf numFmtId="0" fontId="5" fillId="5" borderId="36" xfId="2" applyFont="1" applyFill="1" applyBorder="1" applyAlignment="1">
      <alignment horizontal="center" vertical="center" wrapText="1"/>
    </xf>
    <xf numFmtId="0" fontId="5" fillId="5" borderId="37" xfId="2" applyFont="1" applyFill="1" applyBorder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5" fillId="2" borderId="21" xfId="2" applyFont="1" applyFill="1" applyBorder="1" applyAlignment="1">
      <alignment horizontal="center" vertical="center" wrapText="1"/>
    </xf>
    <xf numFmtId="0" fontId="5" fillId="2" borderId="26" xfId="2" applyFont="1" applyFill="1" applyBorder="1" applyAlignment="1">
      <alignment horizontal="center" vertical="center" wrapText="1"/>
    </xf>
    <xf numFmtId="0" fontId="5" fillId="2" borderId="27" xfId="2" applyFont="1" applyFill="1" applyBorder="1" applyAlignment="1">
      <alignment horizontal="center" vertical="center" wrapText="1"/>
    </xf>
    <xf numFmtId="49" fontId="5" fillId="2" borderId="31" xfId="2" applyNumberFormat="1" applyFont="1" applyFill="1" applyBorder="1" applyAlignment="1">
      <alignment horizontal="center" vertical="center" wrapText="1"/>
    </xf>
    <xf numFmtId="49" fontId="5" fillId="2" borderId="32" xfId="2" applyNumberFormat="1" applyFont="1" applyFill="1" applyBorder="1" applyAlignment="1">
      <alignment horizontal="center" vertical="center" wrapText="1"/>
    </xf>
    <xf numFmtId="49" fontId="5" fillId="2" borderId="33" xfId="2" applyNumberFormat="1" applyFont="1" applyFill="1" applyBorder="1" applyAlignment="1">
      <alignment horizontal="center" vertical="center" wrapText="1"/>
    </xf>
  </cellXfs>
  <cellStyles count="4">
    <cellStyle name="Moneda" xfId="1" builtinId="4"/>
    <cellStyle name="Normal" xfId="0" builtinId="0"/>
    <cellStyle name="Normal 2" xfId="2" xr:uid="{00000000-0005-0000-0000-000002000000}"/>
    <cellStyle name="Normal_jacki 031-029-021-022_POR DIVISIÓN FUNCIONAL JACKI3 28-05-2010 " xfId="3" xr:uid="{00000000-0005-0000-0000-000003000000}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140</xdr:row>
      <xdr:rowOff>0</xdr:rowOff>
    </xdr:from>
    <xdr:ext cx="184731" cy="264560"/>
    <xdr:sp macro="" textlink="">
      <xdr:nvSpPr>
        <xdr:cNvPr id="2" name="25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38725" y="2974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140</xdr:row>
      <xdr:rowOff>0</xdr:rowOff>
    </xdr:from>
    <xdr:ext cx="184731" cy="264560"/>
    <xdr:sp macro="" textlink="">
      <xdr:nvSpPr>
        <xdr:cNvPr id="3" name="26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676525" y="2974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140</xdr:row>
      <xdr:rowOff>0</xdr:rowOff>
    </xdr:from>
    <xdr:ext cx="184731" cy="264560"/>
    <xdr:sp macro="" textlink="">
      <xdr:nvSpPr>
        <xdr:cNvPr id="4" name="45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38725" y="2974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140</xdr:row>
      <xdr:rowOff>0</xdr:rowOff>
    </xdr:from>
    <xdr:ext cx="184731" cy="264560"/>
    <xdr:sp macro="" textlink="">
      <xdr:nvSpPr>
        <xdr:cNvPr id="5" name="59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676525" y="2974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140</xdr:row>
      <xdr:rowOff>0</xdr:rowOff>
    </xdr:from>
    <xdr:ext cx="184731" cy="264560"/>
    <xdr:sp macro="" textlink="">
      <xdr:nvSpPr>
        <xdr:cNvPr id="6" name="2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038725" y="2974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140</xdr:row>
      <xdr:rowOff>0</xdr:rowOff>
    </xdr:from>
    <xdr:ext cx="184731" cy="264560"/>
    <xdr:sp macro="" textlink="">
      <xdr:nvSpPr>
        <xdr:cNvPr id="7" name="26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676525" y="30908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140</xdr:row>
      <xdr:rowOff>0</xdr:rowOff>
    </xdr:from>
    <xdr:ext cx="184731" cy="264560"/>
    <xdr:sp macro="" textlink="">
      <xdr:nvSpPr>
        <xdr:cNvPr id="8" name="45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38725" y="2994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140</xdr:row>
      <xdr:rowOff>0</xdr:rowOff>
    </xdr:from>
    <xdr:ext cx="184731" cy="264560"/>
    <xdr:sp macro="" textlink="">
      <xdr:nvSpPr>
        <xdr:cNvPr id="9" name="59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676525" y="2974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10" name="16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11" name="17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12" name="18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13" name="16 CuadroText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14" name="17 CuadroText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15" name="18 CuadroText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6" name="16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7" name="17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8" name="18 CuadroText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9" name="16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0" name="17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1" name="18 CuadroTexto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2" name="16 CuadroText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3" name="17 CuadroText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4" name="18 Cuadro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5" name="16 CuadroText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" name="17 CuadroText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" name="18 CuadroTex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28" name="16 Cuadro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29" name="17 Cuadro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30" name="18 CuadroText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31" name="16 CuadroText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32" name="17 CuadroText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33" name="18 CuadroText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85</xdr:row>
      <xdr:rowOff>0</xdr:rowOff>
    </xdr:from>
    <xdr:ext cx="184731" cy="264560"/>
    <xdr:sp macro="" textlink="">
      <xdr:nvSpPr>
        <xdr:cNvPr id="34" name="16 CuadroText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85</xdr:row>
      <xdr:rowOff>0</xdr:rowOff>
    </xdr:from>
    <xdr:ext cx="184731" cy="264560"/>
    <xdr:sp macro="" textlink="">
      <xdr:nvSpPr>
        <xdr:cNvPr id="35" name="17 CuadroText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85</xdr:row>
      <xdr:rowOff>0</xdr:rowOff>
    </xdr:from>
    <xdr:ext cx="184731" cy="264560"/>
    <xdr:sp macro="" textlink="">
      <xdr:nvSpPr>
        <xdr:cNvPr id="36" name="18 CuadroText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85</xdr:row>
      <xdr:rowOff>0</xdr:rowOff>
    </xdr:from>
    <xdr:ext cx="184731" cy="264560"/>
    <xdr:sp macro="" textlink="">
      <xdr:nvSpPr>
        <xdr:cNvPr id="37" name="16 CuadroText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85</xdr:row>
      <xdr:rowOff>0</xdr:rowOff>
    </xdr:from>
    <xdr:ext cx="184731" cy="264560"/>
    <xdr:sp macro="" textlink="">
      <xdr:nvSpPr>
        <xdr:cNvPr id="38" name="17 CuadroText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85</xdr:row>
      <xdr:rowOff>0</xdr:rowOff>
    </xdr:from>
    <xdr:ext cx="184731" cy="264560"/>
    <xdr:sp macro="" textlink="">
      <xdr:nvSpPr>
        <xdr:cNvPr id="39" name="18 CuadroText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0" name="16 CuadroText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1" name="17 CuadroText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2" name="18 CuadroText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3" name="16 CuadroText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4" name="17 CuadroText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5" name="18 CuadroText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6" name="16 CuadroText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7" name="17 CuadroText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8" name="18 CuadroText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9" name="16 CuadroText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50" name="17 CuadroText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51" name="18 CuadroText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85</xdr:row>
      <xdr:rowOff>0</xdr:rowOff>
    </xdr:from>
    <xdr:ext cx="184731" cy="264560"/>
    <xdr:sp macro="" textlink="">
      <xdr:nvSpPr>
        <xdr:cNvPr id="52" name="16 CuadroText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85</xdr:row>
      <xdr:rowOff>0</xdr:rowOff>
    </xdr:from>
    <xdr:ext cx="184731" cy="264560"/>
    <xdr:sp macro="" textlink="">
      <xdr:nvSpPr>
        <xdr:cNvPr id="53" name="17 CuadroText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85</xdr:row>
      <xdr:rowOff>0</xdr:rowOff>
    </xdr:from>
    <xdr:ext cx="184731" cy="264560"/>
    <xdr:sp macro="" textlink="">
      <xdr:nvSpPr>
        <xdr:cNvPr id="54" name="18 CuadroText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85</xdr:row>
      <xdr:rowOff>0</xdr:rowOff>
    </xdr:from>
    <xdr:ext cx="184731" cy="264560"/>
    <xdr:sp macro="" textlink="">
      <xdr:nvSpPr>
        <xdr:cNvPr id="55" name="16 CuadroText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85</xdr:row>
      <xdr:rowOff>0</xdr:rowOff>
    </xdr:from>
    <xdr:ext cx="184731" cy="264560"/>
    <xdr:sp macro="" textlink="">
      <xdr:nvSpPr>
        <xdr:cNvPr id="56" name="17 CuadroText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85</xdr:row>
      <xdr:rowOff>0</xdr:rowOff>
    </xdr:from>
    <xdr:ext cx="184731" cy="264560"/>
    <xdr:sp macro="" textlink="">
      <xdr:nvSpPr>
        <xdr:cNvPr id="57" name="18 CuadroText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134</xdr:row>
      <xdr:rowOff>0</xdr:rowOff>
    </xdr:from>
    <xdr:ext cx="184731" cy="264560"/>
    <xdr:sp macro="" textlink="">
      <xdr:nvSpPr>
        <xdr:cNvPr id="58" name="25 CuadroText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5038725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134</xdr:row>
      <xdr:rowOff>0</xdr:rowOff>
    </xdr:from>
    <xdr:ext cx="184731" cy="264560"/>
    <xdr:sp macro="" textlink="">
      <xdr:nvSpPr>
        <xdr:cNvPr id="59" name="26 CuadroText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2676525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134</xdr:row>
      <xdr:rowOff>0</xdr:rowOff>
    </xdr:from>
    <xdr:ext cx="184731" cy="264560"/>
    <xdr:sp macro="" textlink="">
      <xdr:nvSpPr>
        <xdr:cNvPr id="60" name="45 CuadroText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5038725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134</xdr:row>
      <xdr:rowOff>0</xdr:rowOff>
    </xdr:from>
    <xdr:ext cx="184731" cy="264560"/>
    <xdr:sp macro="" textlink="">
      <xdr:nvSpPr>
        <xdr:cNvPr id="61" name="59 CuadroText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2676525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134</xdr:row>
      <xdr:rowOff>0</xdr:rowOff>
    </xdr:from>
    <xdr:ext cx="184731" cy="264560"/>
    <xdr:sp macro="" textlink="">
      <xdr:nvSpPr>
        <xdr:cNvPr id="62" name="25 CuadroText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5038725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134</xdr:row>
      <xdr:rowOff>0</xdr:rowOff>
    </xdr:from>
    <xdr:ext cx="184731" cy="264560"/>
    <xdr:sp macro="" textlink="">
      <xdr:nvSpPr>
        <xdr:cNvPr id="63" name="26 CuadroText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2676525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134</xdr:row>
      <xdr:rowOff>0</xdr:rowOff>
    </xdr:from>
    <xdr:ext cx="184731" cy="264560"/>
    <xdr:sp macro="" textlink="">
      <xdr:nvSpPr>
        <xdr:cNvPr id="64" name="45 CuadroText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5038725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134</xdr:row>
      <xdr:rowOff>0</xdr:rowOff>
    </xdr:from>
    <xdr:ext cx="184731" cy="264560"/>
    <xdr:sp macro="" textlink="">
      <xdr:nvSpPr>
        <xdr:cNvPr id="65" name="59 CuadroText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2676525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66" name="16 CuadroText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67" name="17 CuadroText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68" name="18 CuadroText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69" name="16 CuadroText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70" name="17 CuadroText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71" name="18 CuadroText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72" name="16 CuadroText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73" name="17 CuadroText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74" name="18 CuadroText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75" name="16 CuadroText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76" name="17 CuadroText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77" name="18 CuadroText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135</xdr:row>
      <xdr:rowOff>0</xdr:rowOff>
    </xdr:from>
    <xdr:ext cx="184731" cy="264560"/>
    <xdr:sp macro="" textlink="">
      <xdr:nvSpPr>
        <xdr:cNvPr id="78" name="16 CuadroText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135</xdr:row>
      <xdr:rowOff>0</xdr:rowOff>
    </xdr:from>
    <xdr:ext cx="184731" cy="264560"/>
    <xdr:sp macro="" textlink="">
      <xdr:nvSpPr>
        <xdr:cNvPr id="79" name="17 CuadroText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135</xdr:row>
      <xdr:rowOff>0</xdr:rowOff>
    </xdr:from>
    <xdr:ext cx="184731" cy="264560"/>
    <xdr:sp macro="" textlink="">
      <xdr:nvSpPr>
        <xdr:cNvPr id="80" name="18 CuadroText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135</xdr:row>
      <xdr:rowOff>0</xdr:rowOff>
    </xdr:from>
    <xdr:ext cx="184731" cy="264560"/>
    <xdr:sp macro="" textlink="">
      <xdr:nvSpPr>
        <xdr:cNvPr id="81" name="16 CuadroText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135</xdr:row>
      <xdr:rowOff>0</xdr:rowOff>
    </xdr:from>
    <xdr:ext cx="184731" cy="264560"/>
    <xdr:sp macro="" textlink="">
      <xdr:nvSpPr>
        <xdr:cNvPr id="82" name="17 CuadroText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135</xdr:row>
      <xdr:rowOff>0</xdr:rowOff>
    </xdr:from>
    <xdr:ext cx="184731" cy="264560"/>
    <xdr:sp macro="" textlink="">
      <xdr:nvSpPr>
        <xdr:cNvPr id="83" name="18 CuadroText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135</xdr:row>
      <xdr:rowOff>0</xdr:rowOff>
    </xdr:from>
    <xdr:ext cx="184731" cy="264560"/>
    <xdr:sp macro="" textlink="">
      <xdr:nvSpPr>
        <xdr:cNvPr id="84" name="16 CuadroText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135</xdr:row>
      <xdr:rowOff>0</xdr:rowOff>
    </xdr:from>
    <xdr:ext cx="184731" cy="264560"/>
    <xdr:sp macro="" textlink="">
      <xdr:nvSpPr>
        <xdr:cNvPr id="85" name="17 CuadroTexto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135</xdr:row>
      <xdr:rowOff>0</xdr:rowOff>
    </xdr:from>
    <xdr:ext cx="184731" cy="264560"/>
    <xdr:sp macro="" textlink="">
      <xdr:nvSpPr>
        <xdr:cNvPr id="86" name="18 CuadroTexto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135</xdr:row>
      <xdr:rowOff>0</xdr:rowOff>
    </xdr:from>
    <xdr:ext cx="184731" cy="264560"/>
    <xdr:sp macro="" textlink="">
      <xdr:nvSpPr>
        <xdr:cNvPr id="87" name="16 CuadroTexto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135</xdr:row>
      <xdr:rowOff>0</xdr:rowOff>
    </xdr:from>
    <xdr:ext cx="184731" cy="264560"/>
    <xdr:sp macro="" textlink="">
      <xdr:nvSpPr>
        <xdr:cNvPr id="88" name="17 CuadroTexto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135</xdr:row>
      <xdr:rowOff>0</xdr:rowOff>
    </xdr:from>
    <xdr:ext cx="184731" cy="264560"/>
    <xdr:sp macro="" textlink="">
      <xdr:nvSpPr>
        <xdr:cNvPr id="89" name="18 CuadroTexto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90" name="16 CuadroTexto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91" name="17 CuadroTexto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92" name="18 CuadroTexto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93" name="16 CuadroTexto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94" name="17 CuadroTexto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95" name="18 CuadroTexto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96" name="16 CuadroTexto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97" name="17 CuadroTexto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98" name="18 CuadroTexto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99" name="16 CuadroTexto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00" name="17 CuadroTexto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01" name="18 CuadroTexto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02" name="16 CuadroTexto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03" name="17 CuadroTexto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04" name="18 CuadroTexto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05" name="16 CuadroTexto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06" name="17 CuadroTexto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07" name="18 CuadroTexto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08" name="16 CuadroTexto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09" name="17 CuadroTexto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10" name="18 CuadroTexto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11" name="16 CuadroTexto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12" name="17 CuadroTexto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13" name="18 CuadroTexto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133</xdr:row>
      <xdr:rowOff>0</xdr:rowOff>
    </xdr:from>
    <xdr:ext cx="184731" cy="264560"/>
    <xdr:sp macro="" textlink="">
      <xdr:nvSpPr>
        <xdr:cNvPr id="114" name="16 CuadroTexto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133</xdr:row>
      <xdr:rowOff>0</xdr:rowOff>
    </xdr:from>
    <xdr:ext cx="184731" cy="264560"/>
    <xdr:sp macro="" textlink="">
      <xdr:nvSpPr>
        <xdr:cNvPr id="115" name="17 CuadroTexto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133</xdr:row>
      <xdr:rowOff>0</xdr:rowOff>
    </xdr:from>
    <xdr:ext cx="184731" cy="264560"/>
    <xdr:sp macro="" textlink="">
      <xdr:nvSpPr>
        <xdr:cNvPr id="116" name="18 CuadroTexto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133</xdr:row>
      <xdr:rowOff>0</xdr:rowOff>
    </xdr:from>
    <xdr:ext cx="184731" cy="264560"/>
    <xdr:sp macro="" textlink="">
      <xdr:nvSpPr>
        <xdr:cNvPr id="117" name="16 CuadroTexto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133</xdr:row>
      <xdr:rowOff>0</xdr:rowOff>
    </xdr:from>
    <xdr:ext cx="184731" cy="264560"/>
    <xdr:sp macro="" textlink="">
      <xdr:nvSpPr>
        <xdr:cNvPr id="118" name="17 CuadroTexto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133</xdr:row>
      <xdr:rowOff>0</xdr:rowOff>
    </xdr:from>
    <xdr:ext cx="184731" cy="264560"/>
    <xdr:sp macro="" textlink="">
      <xdr:nvSpPr>
        <xdr:cNvPr id="119" name="18 CuadroTexto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133</xdr:row>
      <xdr:rowOff>0</xdr:rowOff>
    </xdr:from>
    <xdr:ext cx="184731" cy="264560"/>
    <xdr:sp macro="" textlink="">
      <xdr:nvSpPr>
        <xdr:cNvPr id="120" name="16 CuadroTexto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133</xdr:row>
      <xdr:rowOff>0</xdr:rowOff>
    </xdr:from>
    <xdr:ext cx="184731" cy="264560"/>
    <xdr:sp macro="" textlink="">
      <xdr:nvSpPr>
        <xdr:cNvPr id="121" name="17 CuadroTexto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133</xdr:row>
      <xdr:rowOff>0</xdr:rowOff>
    </xdr:from>
    <xdr:ext cx="184731" cy="264560"/>
    <xdr:sp macro="" textlink="">
      <xdr:nvSpPr>
        <xdr:cNvPr id="122" name="18 CuadroTexto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133</xdr:row>
      <xdr:rowOff>0</xdr:rowOff>
    </xdr:from>
    <xdr:ext cx="184731" cy="264560"/>
    <xdr:sp macro="" textlink="">
      <xdr:nvSpPr>
        <xdr:cNvPr id="123" name="16 CuadroTexto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133</xdr:row>
      <xdr:rowOff>0</xdr:rowOff>
    </xdr:from>
    <xdr:ext cx="184731" cy="264560"/>
    <xdr:sp macro="" textlink="">
      <xdr:nvSpPr>
        <xdr:cNvPr id="124" name="17 CuadroTexto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133</xdr:row>
      <xdr:rowOff>0</xdr:rowOff>
    </xdr:from>
    <xdr:ext cx="184731" cy="264560"/>
    <xdr:sp macro="" textlink="">
      <xdr:nvSpPr>
        <xdr:cNvPr id="125" name="18 CuadroTexto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133</xdr:row>
      <xdr:rowOff>0</xdr:rowOff>
    </xdr:from>
    <xdr:ext cx="184731" cy="264560"/>
    <xdr:sp macro="" textlink="">
      <xdr:nvSpPr>
        <xdr:cNvPr id="126" name="16 CuadroTexto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133</xdr:row>
      <xdr:rowOff>0</xdr:rowOff>
    </xdr:from>
    <xdr:ext cx="184731" cy="264560"/>
    <xdr:sp macro="" textlink="">
      <xdr:nvSpPr>
        <xdr:cNvPr id="127" name="17 CuadroTexto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133</xdr:row>
      <xdr:rowOff>0</xdr:rowOff>
    </xdr:from>
    <xdr:ext cx="184731" cy="264560"/>
    <xdr:sp macro="" textlink="">
      <xdr:nvSpPr>
        <xdr:cNvPr id="128" name="18 CuadroTexto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133</xdr:row>
      <xdr:rowOff>0</xdr:rowOff>
    </xdr:from>
    <xdr:ext cx="184731" cy="264560"/>
    <xdr:sp macro="" textlink="">
      <xdr:nvSpPr>
        <xdr:cNvPr id="129" name="16 CuadroTexto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133</xdr:row>
      <xdr:rowOff>0</xdr:rowOff>
    </xdr:from>
    <xdr:ext cx="184731" cy="264560"/>
    <xdr:sp macro="" textlink="">
      <xdr:nvSpPr>
        <xdr:cNvPr id="130" name="17 CuadroTexto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133</xdr:row>
      <xdr:rowOff>0</xdr:rowOff>
    </xdr:from>
    <xdr:ext cx="184731" cy="264560"/>
    <xdr:sp macro="" textlink="">
      <xdr:nvSpPr>
        <xdr:cNvPr id="131" name="18 CuadroTexto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133</xdr:row>
      <xdr:rowOff>0</xdr:rowOff>
    </xdr:from>
    <xdr:ext cx="184731" cy="264560"/>
    <xdr:sp macro="" textlink="">
      <xdr:nvSpPr>
        <xdr:cNvPr id="132" name="16 CuadroTexto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133</xdr:row>
      <xdr:rowOff>0</xdr:rowOff>
    </xdr:from>
    <xdr:ext cx="184731" cy="264560"/>
    <xdr:sp macro="" textlink="">
      <xdr:nvSpPr>
        <xdr:cNvPr id="133" name="17 CuadroTexto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133</xdr:row>
      <xdr:rowOff>0</xdr:rowOff>
    </xdr:from>
    <xdr:ext cx="184731" cy="264560"/>
    <xdr:sp macro="" textlink="">
      <xdr:nvSpPr>
        <xdr:cNvPr id="134" name="18 CuadroTexto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133</xdr:row>
      <xdr:rowOff>0</xdr:rowOff>
    </xdr:from>
    <xdr:ext cx="184731" cy="264560"/>
    <xdr:sp macro="" textlink="">
      <xdr:nvSpPr>
        <xdr:cNvPr id="135" name="16 CuadroTexto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133</xdr:row>
      <xdr:rowOff>0</xdr:rowOff>
    </xdr:from>
    <xdr:ext cx="184731" cy="264560"/>
    <xdr:sp macro="" textlink="">
      <xdr:nvSpPr>
        <xdr:cNvPr id="136" name="17 CuadroTexto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133</xdr:row>
      <xdr:rowOff>0</xdr:rowOff>
    </xdr:from>
    <xdr:ext cx="184731" cy="264560"/>
    <xdr:sp macro="" textlink="">
      <xdr:nvSpPr>
        <xdr:cNvPr id="137" name="18 CuadroTexto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86</xdr:row>
      <xdr:rowOff>0</xdr:rowOff>
    </xdr:from>
    <xdr:ext cx="184731" cy="264560"/>
    <xdr:sp macro="" textlink="">
      <xdr:nvSpPr>
        <xdr:cNvPr id="138" name="16 CuadroTexto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5681382" y="202714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86</xdr:row>
      <xdr:rowOff>0</xdr:rowOff>
    </xdr:from>
    <xdr:ext cx="184731" cy="264560"/>
    <xdr:sp macro="" textlink="">
      <xdr:nvSpPr>
        <xdr:cNvPr id="139" name="17 CuadroTexto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5681382" y="202714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86</xdr:row>
      <xdr:rowOff>0</xdr:rowOff>
    </xdr:from>
    <xdr:ext cx="184731" cy="264560"/>
    <xdr:sp macro="" textlink="">
      <xdr:nvSpPr>
        <xdr:cNvPr id="140" name="18 CuadroTexto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5681382" y="202714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86</xdr:row>
      <xdr:rowOff>0</xdr:rowOff>
    </xdr:from>
    <xdr:ext cx="184731" cy="264560"/>
    <xdr:sp macro="" textlink="">
      <xdr:nvSpPr>
        <xdr:cNvPr id="141" name="16 CuadroTexto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5681382" y="202714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86</xdr:row>
      <xdr:rowOff>0</xdr:rowOff>
    </xdr:from>
    <xdr:ext cx="184731" cy="264560"/>
    <xdr:sp macro="" textlink="">
      <xdr:nvSpPr>
        <xdr:cNvPr id="142" name="17 CuadroTexto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5681382" y="202714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86</xdr:row>
      <xdr:rowOff>0</xdr:rowOff>
    </xdr:from>
    <xdr:ext cx="184731" cy="264560"/>
    <xdr:sp macro="" textlink="">
      <xdr:nvSpPr>
        <xdr:cNvPr id="143" name="18 CuadroTexto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5681382" y="202714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86</xdr:row>
      <xdr:rowOff>0</xdr:rowOff>
    </xdr:from>
    <xdr:ext cx="184731" cy="264560"/>
    <xdr:sp macro="" textlink="">
      <xdr:nvSpPr>
        <xdr:cNvPr id="144" name="16 CuadroTexto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5681382" y="202714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86</xdr:row>
      <xdr:rowOff>0</xdr:rowOff>
    </xdr:from>
    <xdr:ext cx="184731" cy="264560"/>
    <xdr:sp macro="" textlink="">
      <xdr:nvSpPr>
        <xdr:cNvPr id="145" name="17 CuadroTexto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5681382" y="202714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86</xdr:row>
      <xdr:rowOff>0</xdr:rowOff>
    </xdr:from>
    <xdr:ext cx="184731" cy="264560"/>
    <xdr:sp macro="" textlink="">
      <xdr:nvSpPr>
        <xdr:cNvPr id="146" name="18 CuadroTexto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5681382" y="202714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86</xdr:row>
      <xdr:rowOff>0</xdr:rowOff>
    </xdr:from>
    <xdr:ext cx="184731" cy="264560"/>
    <xdr:sp macro="" textlink="">
      <xdr:nvSpPr>
        <xdr:cNvPr id="147" name="16 CuadroTexto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5681382" y="202714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86</xdr:row>
      <xdr:rowOff>0</xdr:rowOff>
    </xdr:from>
    <xdr:ext cx="184731" cy="264560"/>
    <xdr:sp macro="" textlink="">
      <xdr:nvSpPr>
        <xdr:cNvPr id="148" name="17 CuadroTexto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5681382" y="202714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86</xdr:row>
      <xdr:rowOff>0</xdr:rowOff>
    </xdr:from>
    <xdr:ext cx="184731" cy="264560"/>
    <xdr:sp macro="" textlink="">
      <xdr:nvSpPr>
        <xdr:cNvPr id="149" name="18 CuadroTexto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5681382" y="202714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 editAs="oneCell">
    <xdr:from>
      <xdr:col>1</xdr:col>
      <xdr:colOff>0</xdr:colOff>
      <xdr:row>0</xdr:row>
      <xdr:rowOff>0</xdr:rowOff>
    </xdr:from>
    <xdr:to>
      <xdr:col>9</xdr:col>
      <xdr:colOff>1468328</xdr:colOff>
      <xdr:row>4</xdr:row>
      <xdr:rowOff>1067</xdr:rowOff>
    </xdr:to>
    <xdr:pic>
      <xdr:nvPicPr>
        <xdr:cNvPr id="150" name="Imagen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9857" y="0"/>
          <a:ext cx="3237257" cy="9998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44"/>
  <sheetViews>
    <sheetView showGridLines="0" tabSelected="1" zoomScale="55" zoomScaleNormal="55" zoomScaleSheetLayoutView="86" zoomScalePageLayoutView="66" workbookViewId="0">
      <selection sqref="A1:S1"/>
    </sheetView>
  </sheetViews>
  <sheetFormatPr baseColWidth="10" defaultColWidth="9.109375" defaultRowHeight="17.399999999999999" x14ac:dyDescent="0.3"/>
  <cols>
    <col min="1" max="1" width="7.44140625" style="2" customWidth="1"/>
    <col min="2" max="2" width="19.6640625" style="2" hidden="1" customWidth="1"/>
    <col min="3" max="3" width="27.6640625" style="1" hidden="1" customWidth="1"/>
    <col min="4" max="4" width="30.44140625" style="2" hidden="1" customWidth="1"/>
    <col min="5" max="5" width="26.44140625" style="1" customWidth="1"/>
    <col min="6" max="6" width="29.109375" style="2" hidden="1" customWidth="1"/>
    <col min="7" max="7" width="34.109375" style="1" hidden="1" customWidth="1"/>
    <col min="8" max="8" width="22.44140625" style="1" hidden="1" customWidth="1"/>
    <col min="9" max="9" width="29.109375" style="1" hidden="1" customWidth="1"/>
    <col min="10" max="10" width="56.5546875" style="2" customWidth="1"/>
    <col min="11" max="11" width="18.33203125" style="1" hidden="1" customWidth="1"/>
    <col min="12" max="12" width="6.5546875" style="1" hidden="1" customWidth="1"/>
    <col min="13" max="13" width="0.33203125" style="1" customWidth="1"/>
    <col min="14" max="14" width="22.6640625" style="1" customWidth="1"/>
    <col min="15" max="15" width="20.33203125" style="1" customWidth="1"/>
    <col min="16" max="16" width="25.88671875" style="1" customWidth="1"/>
    <col min="17" max="17" width="24.33203125" style="1" customWidth="1"/>
    <col min="18" max="18" width="21" style="1" customWidth="1"/>
    <col min="19" max="19" width="35.6640625" style="1" customWidth="1"/>
    <col min="20" max="20" width="18.6640625" style="1" customWidth="1"/>
    <col min="21" max="22" width="19" style="1" customWidth="1"/>
    <col min="23" max="23" width="20.109375" style="1" customWidth="1"/>
    <col min="24" max="24" width="22" style="1" customWidth="1"/>
    <col min="25" max="16384" width="9.109375" style="1"/>
  </cols>
  <sheetData>
    <row r="1" spans="1:24" ht="22.5" customHeight="1" x14ac:dyDescent="0.3">
      <c r="A1" s="217"/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</row>
    <row r="2" spans="1:24" ht="22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24" x14ac:dyDescent="0.3">
      <c r="A3" s="3"/>
      <c r="B3" s="3"/>
      <c r="C3" s="3"/>
      <c r="D3" s="3"/>
      <c r="E3" s="3"/>
      <c r="F3" s="3"/>
      <c r="G3" s="4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5.75" customHeight="1" thickBot="1" x14ac:dyDescent="0.35">
      <c r="A4" s="217" t="s">
        <v>1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</row>
    <row r="5" spans="1:24" ht="18" customHeight="1" thickBot="1" x14ac:dyDescent="0.35">
      <c r="A5" s="170" t="s">
        <v>2</v>
      </c>
      <c r="B5" s="170" t="s">
        <v>3</v>
      </c>
      <c r="C5" s="170" t="s">
        <v>4</v>
      </c>
      <c r="D5" s="197" t="s">
        <v>6</v>
      </c>
      <c r="E5" s="170" t="s">
        <v>5</v>
      </c>
      <c r="F5" s="170" t="s">
        <v>46</v>
      </c>
      <c r="G5" s="200" t="s">
        <v>7</v>
      </c>
      <c r="H5" s="191" t="s">
        <v>8</v>
      </c>
      <c r="I5" s="218" t="s">
        <v>9</v>
      </c>
      <c r="J5" s="170" t="s">
        <v>10</v>
      </c>
      <c r="K5" s="170" t="s">
        <v>133</v>
      </c>
      <c r="L5" s="205" t="s">
        <v>11</v>
      </c>
      <c r="M5" s="170" t="s">
        <v>0</v>
      </c>
      <c r="N5" s="221" t="s">
        <v>12</v>
      </c>
      <c r="O5" s="194" t="s">
        <v>13</v>
      </c>
      <c r="P5" s="194" t="s">
        <v>14</v>
      </c>
      <c r="Q5" s="195" t="s">
        <v>15</v>
      </c>
      <c r="R5" s="194" t="s">
        <v>47</v>
      </c>
      <c r="S5" s="193" t="s">
        <v>16</v>
      </c>
      <c r="T5" s="173" t="s">
        <v>17</v>
      </c>
      <c r="U5" s="174"/>
      <c r="V5" s="175"/>
      <c r="W5" s="176" t="s">
        <v>279</v>
      </c>
      <c r="X5" s="170" t="s">
        <v>285</v>
      </c>
    </row>
    <row r="6" spans="1:24" ht="18" thickBot="1" x14ac:dyDescent="0.35">
      <c r="A6" s="171"/>
      <c r="B6" s="171"/>
      <c r="C6" s="171"/>
      <c r="D6" s="198"/>
      <c r="E6" s="171"/>
      <c r="F6" s="171"/>
      <c r="G6" s="201"/>
      <c r="H6" s="192"/>
      <c r="I6" s="219"/>
      <c r="J6" s="171"/>
      <c r="K6" s="171"/>
      <c r="L6" s="206"/>
      <c r="M6" s="171"/>
      <c r="N6" s="222"/>
      <c r="O6" s="194"/>
      <c r="P6" s="194"/>
      <c r="Q6" s="195"/>
      <c r="R6" s="194"/>
      <c r="S6" s="193"/>
      <c r="T6" s="133" t="s">
        <v>286</v>
      </c>
      <c r="U6" s="133" t="s">
        <v>281</v>
      </c>
      <c r="V6" s="134" t="s">
        <v>282</v>
      </c>
      <c r="W6" s="177"/>
      <c r="X6" s="171"/>
    </row>
    <row r="7" spans="1:24" ht="65.25" customHeight="1" thickBot="1" x14ac:dyDescent="0.35">
      <c r="A7" s="172"/>
      <c r="B7" s="171"/>
      <c r="C7" s="171"/>
      <c r="D7" s="198"/>
      <c r="E7" s="171"/>
      <c r="F7" s="171"/>
      <c r="G7" s="202"/>
      <c r="H7" s="199"/>
      <c r="I7" s="220"/>
      <c r="J7" s="172"/>
      <c r="K7" s="172"/>
      <c r="L7" s="207"/>
      <c r="M7" s="172"/>
      <c r="N7" s="223"/>
      <c r="O7" s="194"/>
      <c r="P7" s="107" t="s">
        <v>18</v>
      </c>
      <c r="Q7" s="108" t="s">
        <v>19</v>
      </c>
      <c r="R7" s="107" t="s">
        <v>20</v>
      </c>
      <c r="S7" s="193"/>
      <c r="T7" s="136" t="s">
        <v>21</v>
      </c>
      <c r="U7" s="136" t="s">
        <v>283</v>
      </c>
      <c r="V7" s="135" t="s">
        <v>284</v>
      </c>
      <c r="W7" s="178"/>
      <c r="X7" s="172"/>
    </row>
    <row r="8" spans="1:24" x14ac:dyDescent="0.3">
      <c r="A8" s="5">
        <v>1</v>
      </c>
      <c r="B8" s="6">
        <v>9901433979</v>
      </c>
      <c r="C8" s="6" t="s">
        <v>273</v>
      </c>
      <c r="D8" s="6"/>
      <c r="E8" s="7" t="s">
        <v>22</v>
      </c>
      <c r="F8" s="6" t="s">
        <v>23</v>
      </c>
      <c r="G8" s="8">
        <v>1991593940512</v>
      </c>
      <c r="H8" s="9">
        <v>76125246</v>
      </c>
      <c r="I8" s="5">
        <v>3393002669</v>
      </c>
      <c r="J8" s="100" t="s">
        <v>24</v>
      </c>
      <c r="K8" s="11">
        <v>42005</v>
      </c>
      <c r="L8" s="11"/>
      <c r="M8" s="12">
        <f>365-3+1</f>
        <v>363</v>
      </c>
      <c r="N8" s="13">
        <v>71.400000000000006</v>
      </c>
      <c r="O8" s="14">
        <v>29</v>
      </c>
      <c r="P8" s="15">
        <f>836.6</f>
        <v>836.6</v>
      </c>
      <c r="Q8" s="16">
        <f>+N8*O8</f>
        <v>2070.6000000000004</v>
      </c>
      <c r="R8" s="17">
        <v>250</v>
      </c>
      <c r="S8" s="130">
        <f t="shared" ref="S8:S30" si="0">P8+Q8+R8</f>
        <v>3157.2000000000003</v>
      </c>
      <c r="T8" s="137">
        <f>ROUND((P8+Q8)*4.83%,2)</f>
        <v>140.41999999999999</v>
      </c>
      <c r="U8" s="138">
        <v>2821.73</v>
      </c>
      <c r="V8" s="139">
        <v>0</v>
      </c>
      <c r="W8" s="140">
        <f>T8+U8+V8</f>
        <v>2962.15</v>
      </c>
      <c r="X8" s="131">
        <f>S8-W8</f>
        <v>195.05000000000018</v>
      </c>
    </row>
    <row r="9" spans="1:24" x14ac:dyDescent="0.3">
      <c r="A9" s="5">
        <v>2</v>
      </c>
      <c r="B9" s="6">
        <v>9901433980</v>
      </c>
      <c r="C9" s="6" t="s">
        <v>165</v>
      </c>
      <c r="D9" s="18">
        <v>1565086</v>
      </c>
      <c r="E9" s="7" t="s">
        <v>22</v>
      </c>
      <c r="F9" s="6" t="s">
        <v>23</v>
      </c>
      <c r="G9" s="19">
        <v>1663148700610</v>
      </c>
      <c r="H9" s="20">
        <v>51755726</v>
      </c>
      <c r="I9" s="6">
        <v>3298049394</v>
      </c>
      <c r="J9" s="168" t="s">
        <v>25</v>
      </c>
      <c r="K9" s="22">
        <v>41247</v>
      </c>
      <c r="L9" s="22"/>
      <c r="M9" s="23">
        <f>365-3+1</f>
        <v>363</v>
      </c>
      <c r="N9" s="24">
        <v>71.400000000000006</v>
      </c>
      <c r="O9" s="14">
        <v>29</v>
      </c>
      <c r="P9" s="15">
        <f t="shared" ref="P9:P16" si="1">836.6</f>
        <v>836.6</v>
      </c>
      <c r="Q9" s="26">
        <f t="shared" ref="Q9:Q30" si="2">+N9*O9</f>
        <v>2070.6000000000004</v>
      </c>
      <c r="R9" s="17">
        <v>250</v>
      </c>
      <c r="S9" s="130">
        <f t="shared" si="0"/>
        <v>3157.2000000000003</v>
      </c>
      <c r="T9" s="137">
        <v>140.41999999999999</v>
      </c>
      <c r="U9" s="141">
        <v>0</v>
      </c>
      <c r="V9" s="142">
        <v>0</v>
      </c>
      <c r="W9" s="140">
        <f t="shared" ref="W9:W30" si="3">T9+U9+V9</f>
        <v>140.41999999999999</v>
      </c>
      <c r="X9" s="143">
        <f t="shared" ref="X9:X30" si="4">ROUND(S9-W9,2)</f>
        <v>3016.78</v>
      </c>
    </row>
    <row r="10" spans="1:24" x14ac:dyDescent="0.3">
      <c r="A10" s="5">
        <v>3</v>
      </c>
      <c r="B10" s="6">
        <v>9901433981</v>
      </c>
      <c r="C10" s="6" t="s">
        <v>166</v>
      </c>
      <c r="D10" s="40">
        <v>1565087</v>
      </c>
      <c r="E10" s="7" t="s">
        <v>22</v>
      </c>
      <c r="F10" s="6" t="s">
        <v>23</v>
      </c>
      <c r="G10" s="19">
        <v>1955743460114</v>
      </c>
      <c r="H10" s="27">
        <v>84010797</v>
      </c>
      <c r="I10" s="6">
        <v>3785029546</v>
      </c>
      <c r="J10" s="168" t="s">
        <v>26</v>
      </c>
      <c r="K10" s="22">
        <v>41640</v>
      </c>
      <c r="L10" s="22"/>
      <c r="M10" s="23">
        <f t="shared" ref="M10:M26" si="5">365-3+1</f>
        <v>363</v>
      </c>
      <c r="N10" s="24">
        <v>71.400000000000006</v>
      </c>
      <c r="O10" s="14">
        <v>29</v>
      </c>
      <c r="P10" s="15">
        <f t="shared" si="1"/>
        <v>836.6</v>
      </c>
      <c r="Q10" s="26">
        <f t="shared" si="2"/>
        <v>2070.6000000000004</v>
      </c>
      <c r="R10" s="17">
        <v>250</v>
      </c>
      <c r="S10" s="130">
        <f t="shared" si="0"/>
        <v>3157.2000000000003</v>
      </c>
      <c r="T10" s="137">
        <f t="shared" ref="T10:T30" si="6">ROUND((P10+Q10)*4.83%,2)</f>
        <v>140.41999999999999</v>
      </c>
      <c r="U10" s="141">
        <v>0</v>
      </c>
      <c r="V10" s="142">
        <v>0</v>
      </c>
      <c r="W10" s="140">
        <f t="shared" si="3"/>
        <v>140.41999999999999</v>
      </c>
      <c r="X10" s="143">
        <f t="shared" si="4"/>
        <v>3016.78</v>
      </c>
    </row>
    <row r="11" spans="1:24" x14ac:dyDescent="0.3">
      <c r="A11" s="5">
        <v>4</v>
      </c>
      <c r="B11" s="6">
        <v>9901433982</v>
      </c>
      <c r="C11" s="6" t="s">
        <v>167</v>
      </c>
      <c r="D11" s="18">
        <v>1565088</v>
      </c>
      <c r="E11" s="7" t="s">
        <v>22</v>
      </c>
      <c r="F11" s="6" t="s">
        <v>23</v>
      </c>
      <c r="G11" s="19">
        <v>1739508841211</v>
      </c>
      <c r="H11" s="20">
        <v>87738171</v>
      </c>
      <c r="I11" s="6">
        <v>3164072096</v>
      </c>
      <c r="J11" s="54" t="s">
        <v>27</v>
      </c>
      <c r="K11" s="22">
        <v>42005</v>
      </c>
      <c r="L11" s="22"/>
      <c r="M11" s="23">
        <f t="shared" si="5"/>
        <v>363</v>
      </c>
      <c r="N11" s="24">
        <v>71.400000000000006</v>
      </c>
      <c r="O11" s="14">
        <v>29</v>
      </c>
      <c r="P11" s="15">
        <f t="shared" si="1"/>
        <v>836.6</v>
      </c>
      <c r="Q11" s="26">
        <f t="shared" si="2"/>
        <v>2070.6000000000004</v>
      </c>
      <c r="R11" s="17">
        <v>250</v>
      </c>
      <c r="S11" s="130">
        <f t="shared" si="0"/>
        <v>3157.2000000000003</v>
      </c>
      <c r="T11" s="137">
        <f t="shared" si="6"/>
        <v>140.41999999999999</v>
      </c>
      <c r="U11" s="141">
        <v>0</v>
      </c>
      <c r="V11" s="142">
        <v>0</v>
      </c>
      <c r="W11" s="140">
        <f t="shared" si="3"/>
        <v>140.41999999999999</v>
      </c>
      <c r="X11" s="143">
        <f t="shared" si="4"/>
        <v>3016.78</v>
      </c>
    </row>
    <row r="12" spans="1:24" x14ac:dyDescent="0.3">
      <c r="A12" s="5">
        <v>5</v>
      </c>
      <c r="B12" s="6">
        <v>9901532670</v>
      </c>
      <c r="C12" s="6" t="s">
        <v>168</v>
      </c>
      <c r="D12" s="18">
        <v>1565089</v>
      </c>
      <c r="E12" s="7" t="s">
        <v>22</v>
      </c>
      <c r="F12" s="6" t="s">
        <v>23</v>
      </c>
      <c r="G12" s="19">
        <v>2530747701213</v>
      </c>
      <c r="H12" s="27">
        <v>93559542</v>
      </c>
      <c r="I12" s="6">
        <v>3164095996</v>
      </c>
      <c r="J12" s="54" t="s">
        <v>28</v>
      </c>
      <c r="K12" s="28" t="s">
        <v>29</v>
      </c>
      <c r="L12" s="28"/>
      <c r="M12" s="23">
        <f t="shared" si="5"/>
        <v>363</v>
      </c>
      <c r="N12" s="24">
        <v>71.400000000000006</v>
      </c>
      <c r="O12" s="14">
        <v>29</v>
      </c>
      <c r="P12" s="15">
        <f t="shared" si="1"/>
        <v>836.6</v>
      </c>
      <c r="Q12" s="26">
        <f t="shared" si="2"/>
        <v>2070.6000000000004</v>
      </c>
      <c r="R12" s="17">
        <v>250</v>
      </c>
      <c r="S12" s="130">
        <f t="shared" si="0"/>
        <v>3157.2000000000003</v>
      </c>
      <c r="T12" s="137">
        <f t="shared" si="6"/>
        <v>140.41999999999999</v>
      </c>
      <c r="U12" s="141">
        <v>0</v>
      </c>
      <c r="V12" s="142">
        <v>0</v>
      </c>
      <c r="W12" s="140">
        <f t="shared" si="3"/>
        <v>140.41999999999999</v>
      </c>
      <c r="X12" s="143">
        <f t="shared" si="4"/>
        <v>3016.78</v>
      </c>
    </row>
    <row r="13" spans="1:24" x14ac:dyDescent="0.3">
      <c r="A13" s="5">
        <v>6</v>
      </c>
      <c r="B13" s="6">
        <v>9901172017</v>
      </c>
      <c r="C13" s="6" t="s">
        <v>169</v>
      </c>
      <c r="D13" s="18">
        <v>1565090</v>
      </c>
      <c r="E13" s="7" t="s">
        <v>22</v>
      </c>
      <c r="F13" s="21" t="s">
        <v>30</v>
      </c>
      <c r="G13" s="29">
        <v>1699779190114</v>
      </c>
      <c r="H13" s="20">
        <v>81325193</v>
      </c>
      <c r="I13" s="6">
        <v>3247011971</v>
      </c>
      <c r="J13" s="54" t="s">
        <v>31</v>
      </c>
      <c r="K13" s="22">
        <v>42370</v>
      </c>
      <c r="L13" s="22"/>
      <c r="M13" s="23">
        <f t="shared" si="5"/>
        <v>363</v>
      </c>
      <c r="N13" s="24">
        <v>71.400000000000006</v>
      </c>
      <c r="O13" s="14">
        <v>29</v>
      </c>
      <c r="P13" s="15">
        <f t="shared" si="1"/>
        <v>836.6</v>
      </c>
      <c r="Q13" s="26">
        <f t="shared" si="2"/>
        <v>2070.6000000000004</v>
      </c>
      <c r="R13" s="17">
        <v>250</v>
      </c>
      <c r="S13" s="130">
        <f t="shared" si="0"/>
        <v>3157.2000000000003</v>
      </c>
      <c r="T13" s="137">
        <f t="shared" si="6"/>
        <v>140.41999999999999</v>
      </c>
      <c r="U13" s="141">
        <v>0</v>
      </c>
      <c r="V13" s="144">
        <v>0</v>
      </c>
      <c r="W13" s="140">
        <f t="shared" si="3"/>
        <v>140.41999999999999</v>
      </c>
      <c r="X13" s="143">
        <f t="shared" si="4"/>
        <v>3016.78</v>
      </c>
    </row>
    <row r="14" spans="1:24" x14ac:dyDescent="0.3">
      <c r="A14" s="5">
        <v>7</v>
      </c>
      <c r="B14" s="6"/>
      <c r="C14" s="6" t="s">
        <v>270</v>
      </c>
      <c r="D14" s="18">
        <v>1565091</v>
      </c>
      <c r="E14" s="21" t="s">
        <v>22</v>
      </c>
      <c r="F14" s="6" t="s">
        <v>23</v>
      </c>
      <c r="G14" s="19">
        <v>2419823240115</v>
      </c>
      <c r="H14" s="20">
        <v>50019651</v>
      </c>
      <c r="I14" s="6">
        <v>3164090771</v>
      </c>
      <c r="J14" s="21" t="s">
        <v>275</v>
      </c>
      <c r="K14" s="22">
        <v>44105</v>
      </c>
      <c r="L14" s="22"/>
      <c r="M14" s="23">
        <f t="shared" si="5"/>
        <v>363</v>
      </c>
      <c r="N14" s="24">
        <v>71.400000000000006</v>
      </c>
      <c r="O14" s="5">
        <v>29</v>
      </c>
      <c r="P14" s="15">
        <f t="shared" si="1"/>
        <v>836.6</v>
      </c>
      <c r="Q14" s="52">
        <f t="shared" si="2"/>
        <v>2070.6000000000004</v>
      </c>
      <c r="R14" s="17">
        <v>250</v>
      </c>
      <c r="S14" s="130">
        <f t="shared" si="0"/>
        <v>3157.2000000000003</v>
      </c>
      <c r="T14" s="137">
        <f t="shared" si="6"/>
        <v>140.41999999999999</v>
      </c>
      <c r="U14" s="145">
        <v>0</v>
      </c>
      <c r="V14" s="146">
        <v>0</v>
      </c>
      <c r="W14" s="140">
        <f t="shared" si="3"/>
        <v>140.41999999999999</v>
      </c>
      <c r="X14" s="143">
        <f t="shared" si="4"/>
        <v>3016.78</v>
      </c>
    </row>
    <row r="15" spans="1:24" ht="17.25" customHeight="1" x14ac:dyDescent="0.3">
      <c r="A15" s="5">
        <v>8</v>
      </c>
      <c r="B15" s="6"/>
      <c r="C15" s="1" t="s">
        <v>171</v>
      </c>
      <c r="D15" s="18">
        <v>1565092</v>
      </c>
      <c r="E15" s="21" t="s">
        <v>22</v>
      </c>
      <c r="F15" s="6" t="s">
        <v>23</v>
      </c>
      <c r="G15" s="19">
        <v>1630486140114</v>
      </c>
      <c r="H15" s="20"/>
      <c r="I15" s="6"/>
      <c r="J15" s="105" t="s">
        <v>158</v>
      </c>
      <c r="K15" s="22"/>
      <c r="L15" s="22"/>
      <c r="M15" s="23"/>
      <c r="N15" s="24">
        <v>71.400000000000006</v>
      </c>
      <c r="O15" s="14">
        <v>29</v>
      </c>
      <c r="P15" s="15">
        <f t="shared" si="1"/>
        <v>836.6</v>
      </c>
      <c r="Q15" s="26">
        <f t="shared" si="2"/>
        <v>2070.6000000000004</v>
      </c>
      <c r="R15" s="17">
        <v>250</v>
      </c>
      <c r="S15" s="130">
        <f t="shared" si="0"/>
        <v>3157.2000000000003</v>
      </c>
      <c r="T15" s="137">
        <f t="shared" si="6"/>
        <v>140.41999999999999</v>
      </c>
      <c r="U15" s="145">
        <v>0</v>
      </c>
      <c r="V15" s="146">
        <v>0</v>
      </c>
      <c r="W15" s="140">
        <f t="shared" si="3"/>
        <v>140.41999999999999</v>
      </c>
      <c r="X15" s="143">
        <f t="shared" si="4"/>
        <v>3016.78</v>
      </c>
    </row>
    <row r="16" spans="1:24" x14ac:dyDescent="0.3">
      <c r="A16" s="5">
        <v>9</v>
      </c>
      <c r="B16" s="6">
        <v>9901534402</v>
      </c>
      <c r="C16" s="6" t="s">
        <v>170</v>
      </c>
      <c r="D16" s="18">
        <v>1565093</v>
      </c>
      <c r="E16" s="7" t="s">
        <v>22</v>
      </c>
      <c r="F16" s="6" t="s">
        <v>23</v>
      </c>
      <c r="G16" s="19">
        <v>3043831120114</v>
      </c>
      <c r="H16" s="20">
        <v>108348814</v>
      </c>
      <c r="I16" s="6">
        <v>3164096165</v>
      </c>
      <c r="J16" s="54" t="s">
        <v>32</v>
      </c>
      <c r="K16" s="22">
        <v>44470</v>
      </c>
      <c r="L16" s="22"/>
      <c r="M16" s="23">
        <f t="shared" si="5"/>
        <v>363</v>
      </c>
      <c r="N16" s="24">
        <v>71.400000000000006</v>
      </c>
      <c r="O16" s="14">
        <v>29</v>
      </c>
      <c r="P16" s="15">
        <f t="shared" si="1"/>
        <v>836.6</v>
      </c>
      <c r="Q16" s="26">
        <f t="shared" si="2"/>
        <v>2070.6000000000004</v>
      </c>
      <c r="R16" s="17">
        <v>250</v>
      </c>
      <c r="S16" s="130">
        <f t="shared" si="0"/>
        <v>3157.2000000000003</v>
      </c>
      <c r="T16" s="137">
        <f t="shared" si="6"/>
        <v>140.41999999999999</v>
      </c>
      <c r="U16" s="141">
        <v>0</v>
      </c>
      <c r="V16" s="144">
        <v>0</v>
      </c>
      <c r="W16" s="140">
        <f t="shared" si="3"/>
        <v>140.41999999999999</v>
      </c>
      <c r="X16" s="143">
        <f t="shared" si="4"/>
        <v>3016.78</v>
      </c>
    </row>
    <row r="17" spans="1:24" ht="17.25" customHeight="1" x14ac:dyDescent="0.3">
      <c r="A17" s="5">
        <v>10</v>
      </c>
      <c r="B17" s="6">
        <v>9901433989</v>
      </c>
      <c r="C17" s="6" t="s">
        <v>172</v>
      </c>
      <c r="D17" s="18">
        <v>1565109</v>
      </c>
      <c r="E17" s="21" t="s">
        <v>33</v>
      </c>
      <c r="F17" s="21" t="s">
        <v>34</v>
      </c>
      <c r="G17" s="19">
        <v>1837075240507</v>
      </c>
      <c r="H17" s="27"/>
      <c r="I17" s="6">
        <v>3364085352</v>
      </c>
      <c r="J17" s="54" t="s">
        <v>136</v>
      </c>
      <c r="K17" s="21"/>
      <c r="L17" s="30"/>
      <c r="M17" s="23">
        <v>363</v>
      </c>
      <c r="N17" s="24">
        <v>75.64</v>
      </c>
      <c r="O17" s="14">
        <v>29</v>
      </c>
      <c r="P17" s="31">
        <f>705.16</f>
        <v>705.16</v>
      </c>
      <c r="Q17" s="26">
        <f>+N17*O17</f>
        <v>2193.56</v>
      </c>
      <c r="R17" s="17">
        <v>250</v>
      </c>
      <c r="S17" s="130">
        <f t="shared" si="0"/>
        <v>3148.72</v>
      </c>
      <c r="T17" s="137">
        <f t="shared" si="6"/>
        <v>140.01</v>
      </c>
      <c r="U17" s="145">
        <v>1593.6</v>
      </c>
      <c r="V17" s="144">
        <v>0</v>
      </c>
      <c r="W17" s="140">
        <f t="shared" si="3"/>
        <v>1733.61</v>
      </c>
      <c r="X17" s="143">
        <f t="shared" si="4"/>
        <v>1415.11</v>
      </c>
    </row>
    <row r="18" spans="1:24" s="44" customFormat="1" ht="18" customHeight="1" x14ac:dyDescent="0.3">
      <c r="A18" s="5">
        <v>11</v>
      </c>
      <c r="B18" s="25">
        <v>9901433990</v>
      </c>
      <c r="C18" s="25"/>
      <c r="D18" s="63"/>
      <c r="E18" s="54" t="s">
        <v>33</v>
      </c>
      <c r="F18" s="54" t="s">
        <v>34</v>
      </c>
      <c r="G18" s="53"/>
      <c r="H18" s="54"/>
      <c r="I18" s="25"/>
      <c r="J18" s="129" t="s">
        <v>164</v>
      </c>
      <c r="K18" s="69">
        <v>43101</v>
      </c>
      <c r="L18" s="69"/>
      <c r="M18" s="126">
        <f t="shared" si="5"/>
        <v>363</v>
      </c>
      <c r="N18" s="57">
        <v>75.64</v>
      </c>
      <c r="O18" s="14">
        <v>29</v>
      </c>
      <c r="P18" s="31">
        <f t="shared" ref="P18:P29" si="7">705.16</f>
        <v>705.16</v>
      </c>
      <c r="Q18" s="26">
        <f t="shared" si="2"/>
        <v>2193.56</v>
      </c>
      <c r="R18" s="17">
        <v>250</v>
      </c>
      <c r="S18" s="130">
        <f t="shared" si="0"/>
        <v>3148.72</v>
      </c>
      <c r="T18" s="137">
        <f t="shared" si="6"/>
        <v>140.01</v>
      </c>
      <c r="U18" s="145">
        <v>0</v>
      </c>
      <c r="V18" s="144">
        <v>0</v>
      </c>
      <c r="W18" s="140">
        <f t="shared" si="3"/>
        <v>140.01</v>
      </c>
      <c r="X18" s="143">
        <f t="shared" si="4"/>
        <v>3008.71</v>
      </c>
    </row>
    <row r="19" spans="1:24" x14ac:dyDescent="0.3">
      <c r="A19" s="5">
        <v>12</v>
      </c>
      <c r="B19" s="6">
        <v>9901433991</v>
      </c>
      <c r="C19" s="6" t="s">
        <v>173</v>
      </c>
      <c r="D19" s="18">
        <v>1565110</v>
      </c>
      <c r="E19" s="21" t="s">
        <v>33</v>
      </c>
      <c r="F19" s="21" t="s">
        <v>152</v>
      </c>
      <c r="G19" s="29">
        <v>2185146461211</v>
      </c>
      <c r="H19" s="21">
        <v>16336801</v>
      </c>
      <c r="I19" s="6">
        <v>3424051646</v>
      </c>
      <c r="J19" s="54" t="s">
        <v>35</v>
      </c>
      <c r="K19" s="22">
        <v>43101</v>
      </c>
      <c r="L19" s="22"/>
      <c r="M19" s="23">
        <f t="shared" si="5"/>
        <v>363</v>
      </c>
      <c r="N19" s="24">
        <v>75.64</v>
      </c>
      <c r="O19" s="14">
        <v>29</v>
      </c>
      <c r="P19" s="31">
        <f t="shared" si="7"/>
        <v>705.16</v>
      </c>
      <c r="Q19" s="26">
        <f t="shared" si="2"/>
        <v>2193.56</v>
      </c>
      <c r="R19" s="17">
        <v>250</v>
      </c>
      <c r="S19" s="130">
        <f t="shared" si="0"/>
        <v>3148.72</v>
      </c>
      <c r="T19" s="137">
        <f t="shared" si="6"/>
        <v>140.01</v>
      </c>
      <c r="U19" s="145">
        <v>1869.62</v>
      </c>
      <c r="V19" s="144">
        <v>0</v>
      </c>
      <c r="W19" s="140">
        <f t="shared" si="3"/>
        <v>2009.6299999999999</v>
      </c>
      <c r="X19" s="143">
        <f t="shared" si="4"/>
        <v>1139.0899999999999</v>
      </c>
    </row>
    <row r="20" spans="1:24" x14ac:dyDescent="0.3">
      <c r="A20" s="5">
        <v>13</v>
      </c>
      <c r="B20" s="6">
        <v>9901451146</v>
      </c>
      <c r="C20" s="6" t="s">
        <v>176</v>
      </c>
      <c r="D20" s="18">
        <v>1565111</v>
      </c>
      <c r="E20" s="21" t="s">
        <v>33</v>
      </c>
      <c r="F20" s="21" t="s">
        <v>34</v>
      </c>
      <c r="G20" s="29">
        <v>1874755201805</v>
      </c>
      <c r="H20" s="20">
        <v>42936772</v>
      </c>
      <c r="I20" s="6">
        <v>3759041939</v>
      </c>
      <c r="J20" s="68" t="s">
        <v>41</v>
      </c>
      <c r="K20" s="22">
        <v>43301</v>
      </c>
      <c r="L20" s="22"/>
      <c r="M20" s="23">
        <f t="shared" si="5"/>
        <v>363</v>
      </c>
      <c r="N20" s="24">
        <v>75.64</v>
      </c>
      <c r="O20" s="14">
        <v>29</v>
      </c>
      <c r="P20" s="31">
        <f t="shared" si="7"/>
        <v>705.16</v>
      </c>
      <c r="Q20" s="26">
        <f t="shared" ref="Q20:Q24" si="8">+N20*O20</f>
        <v>2193.56</v>
      </c>
      <c r="R20" s="17">
        <v>250</v>
      </c>
      <c r="S20" s="130">
        <f t="shared" si="0"/>
        <v>3148.72</v>
      </c>
      <c r="T20" s="137">
        <f t="shared" si="6"/>
        <v>140.01</v>
      </c>
      <c r="U20" s="145">
        <v>2774.1</v>
      </c>
      <c r="V20" s="142">
        <v>0</v>
      </c>
      <c r="W20" s="140">
        <f t="shared" si="3"/>
        <v>2914.1099999999997</v>
      </c>
      <c r="X20" s="143">
        <f t="shared" si="4"/>
        <v>234.61</v>
      </c>
    </row>
    <row r="21" spans="1:24" x14ac:dyDescent="0.3">
      <c r="A21" s="5">
        <v>14</v>
      </c>
      <c r="B21" s="6">
        <v>9901531023</v>
      </c>
      <c r="C21" s="6" t="s">
        <v>177</v>
      </c>
      <c r="D21" s="18">
        <v>1565112</v>
      </c>
      <c r="E21" s="21" t="s">
        <v>33</v>
      </c>
      <c r="F21" s="21" t="s">
        <v>153</v>
      </c>
      <c r="G21" s="29">
        <v>2333490810613</v>
      </c>
      <c r="H21" s="20"/>
      <c r="I21" s="6">
        <v>3733046116</v>
      </c>
      <c r="J21" s="106" t="s">
        <v>137</v>
      </c>
      <c r="K21" s="22"/>
      <c r="L21" s="22"/>
      <c r="M21" s="23">
        <v>363</v>
      </c>
      <c r="N21" s="24">
        <v>75.64</v>
      </c>
      <c r="O21" s="14">
        <v>29</v>
      </c>
      <c r="P21" s="31">
        <f t="shared" si="7"/>
        <v>705.16</v>
      </c>
      <c r="Q21" s="26">
        <f t="shared" si="8"/>
        <v>2193.56</v>
      </c>
      <c r="R21" s="17">
        <v>250</v>
      </c>
      <c r="S21" s="130">
        <f t="shared" si="0"/>
        <v>3148.72</v>
      </c>
      <c r="T21" s="137">
        <f t="shared" si="6"/>
        <v>140.01</v>
      </c>
      <c r="U21" s="141">
        <v>0</v>
      </c>
      <c r="V21" s="142">
        <v>0</v>
      </c>
      <c r="W21" s="140">
        <f t="shared" si="3"/>
        <v>140.01</v>
      </c>
      <c r="X21" s="143">
        <f t="shared" si="4"/>
        <v>3008.71</v>
      </c>
    </row>
    <row r="22" spans="1:24" x14ac:dyDescent="0.3">
      <c r="A22" s="5">
        <v>15</v>
      </c>
      <c r="B22" s="6">
        <v>990099706</v>
      </c>
      <c r="C22" s="6" t="s">
        <v>183</v>
      </c>
      <c r="D22" s="18">
        <v>1565113</v>
      </c>
      <c r="E22" s="21" t="s">
        <v>33</v>
      </c>
      <c r="F22" s="21" t="s">
        <v>153</v>
      </c>
      <c r="G22" s="29"/>
      <c r="H22" s="20"/>
      <c r="I22" s="6"/>
      <c r="J22" s="106" t="s">
        <v>156</v>
      </c>
      <c r="K22" s="22"/>
      <c r="L22" s="22"/>
      <c r="M22" s="23"/>
      <c r="N22" s="24">
        <v>75.64</v>
      </c>
      <c r="O22" s="14">
        <v>29</v>
      </c>
      <c r="P22" s="31">
        <f t="shared" si="7"/>
        <v>705.16</v>
      </c>
      <c r="Q22" s="26">
        <f t="shared" si="8"/>
        <v>2193.56</v>
      </c>
      <c r="R22" s="17">
        <v>250</v>
      </c>
      <c r="S22" s="130">
        <f t="shared" si="0"/>
        <v>3148.72</v>
      </c>
      <c r="T22" s="137">
        <f t="shared" si="6"/>
        <v>140.01</v>
      </c>
      <c r="U22" s="141">
        <v>0</v>
      </c>
      <c r="V22" s="142">
        <v>0</v>
      </c>
      <c r="W22" s="140">
        <f t="shared" si="3"/>
        <v>140.01</v>
      </c>
      <c r="X22" s="143">
        <f t="shared" si="4"/>
        <v>3008.71</v>
      </c>
    </row>
    <row r="23" spans="1:24" x14ac:dyDescent="0.3">
      <c r="A23" s="5">
        <v>16</v>
      </c>
      <c r="B23" s="6">
        <v>9901596945</v>
      </c>
      <c r="C23" s="6" t="s">
        <v>184</v>
      </c>
      <c r="D23" s="18">
        <v>1565114</v>
      </c>
      <c r="E23" s="21" t="s">
        <v>33</v>
      </c>
      <c r="F23" s="21" t="s">
        <v>38</v>
      </c>
      <c r="G23" s="29"/>
      <c r="H23" s="20"/>
      <c r="I23" s="6"/>
      <c r="J23" s="106" t="s">
        <v>157</v>
      </c>
      <c r="K23" s="22"/>
      <c r="L23" s="22"/>
      <c r="M23" s="23"/>
      <c r="N23" s="24">
        <v>75.64</v>
      </c>
      <c r="O23" s="14">
        <v>29</v>
      </c>
      <c r="P23" s="31">
        <f t="shared" si="7"/>
        <v>705.16</v>
      </c>
      <c r="Q23" s="26">
        <f t="shared" ref="Q23" si="9">+N23*O23</f>
        <v>2193.56</v>
      </c>
      <c r="R23" s="17">
        <v>250</v>
      </c>
      <c r="S23" s="130">
        <f t="shared" si="0"/>
        <v>3148.72</v>
      </c>
      <c r="T23" s="137">
        <f t="shared" si="6"/>
        <v>140.01</v>
      </c>
      <c r="U23" s="141">
        <v>0</v>
      </c>
      <c r="V23" s="142">
        <v>0</v>
      </c>
      <c r="W23" s="140">
        <f t="shared" si="3"/>
        <v>140.01</v>
      </c>
      <c r="X23" s="143">
        <f t="shared" si="4"/>
        <v>3008.71</v>
      </c>
    </row>
    <row r="24" spans="1:24" x14ac:dyDescent="0.3">
      <c r="A24" s="5">
        <v>17</v>
      </c>
      <c r="B24" s="6">
        <v>9901451132</v>
      </c>
      <c r="C24" s="6" t="s">
        <v>174</v>
      </c>
      <c r="D24" s="18">
        <v>1565115</v>
      </c>
      <c r="E24" s="6" t="s">
        <v>37</v>
      </c>
      <c r="F24" s="6" t="s">
        <v>38</v>
      </c>
      <c r="G24" s="19">
        <v>3792849871219</v>
      </c>
      <c r="H24" s="20">
        <v>42596955</v>
      </c>
      <c r="I24" s="6">
        <v>3137135329</v>
      </c>
      <c r="J24" s="106" t="s">
        <v>39</v>
      </c>
      <c r="K24" s="22">
        <v>43490</v>
      </c>
      <c r="L24" s="22"/>
      <c r="M24" s="23">
        <f t="shared" si="5"/>
        <v>363</v>
      </c>
      <c r="N24" s="24">
        <v>75.64</v>
      </c>
      <c r="O24" s="14">
        <v>29</v>
      </c>
      <c r="P24" s="31">
        <f t="shared" si="7"/>
        <v>705.16</v>
      </c>
      <c r="Q24" s="26">
        <f t="shared" si="8"/>
        <v>2193.56</v>
      </c>
      <c r="R24" s="17">
        <v>250</v>
      </c>
      <c r="S24" s="130">
        <f t="shared" si="0"/>
        <v>3148.72</v>
      </c>
      <c r="T24" s="137">
        <f t="shared" si="6"/>
        <v>140.01</v>
      </c>
      <c r="U24" s="145">
        <v>1970.73</v>
      </c>
      <c r="V24" s="142">
        <v>428.4</v>
      </c>
      <c r="W24" s="140">
        <f t="shared" si="3"/>
        <v>2539.14</v>
      </c>
      <c r="X24" s="143">
        <f t="shared" si="4"/>
        <v>609.58000000000004</v>
      </c>
    </row>
    <row r="25" spans="1:24" x14ac:dyDescent="0.3">
      <c r="A25" s="5">
        <v>18</v>
      </c>
      <c r="B25" s="2">
        <v>9901575029</v>
      </c>
      <c r="C25" s="6" t="s">
        <v>179</v>
      </c>
      <c r="D25" s="18">
        <v>1565116</v>
      </c>
      <c r="E25" s="21" t="s">
        <v>33</v>
      </c>
      <c r="F25" s="21" t="s">
        <v>95</v>
      </c>
      <c r="G25" s="33">
        <v>2930820141219</v>
      </c>
      <c r="H25" s="20"/>
      <c r="I25" s="34">
        <v>3630036252</v>
      </c>
      <c r="J25" s="169" t="s">
        <v>135</v>
      </c>
      <c r="K25" s="35"/>
      <c r="L25" s="35"/>
      <c r="M25" s="23"/>
      <c r="N25" s="24">
        <v>75.64</v>
      </c>
      <c r="O25" s="14">
        <v>29</v>
      </c>
      <c r="P25" s="31">
        <f t="shared" si="7"/>
        <v>705.16</v>
      </c>
      <c r="Q25" s="26">
        <f>+N25*O25</f>
        <v>2193.56</v>
      </c>
      <c r="R25" s="17">
        <v>250</v>
      </c>
      <c r="S25" s="130">
        <f t="shared" si="0"/>
        <v>3148.72</v>
      </c>
      <c r="T25" s="137">
        <f t="shared" si="6"/>
        <v>140.01</v>
      </c>
      <c r="U25" s="141">
        <v>0</v>
      </c>
      <c r="V25" s="147">
        <v>0</v>
      </c>
      <c r="W25" s="140">
        <f t="shared" si="3"/>
        <v>140.01</v>
      </c>
      <c r="X25" s="148">
        <f t="shared" si="4"/>
        <v>3008.71</v>
      </c>
    </row>
    <row r="26" spans="1:24" x14ac:dyDescent="0.3">
      <c r="A26" s="5">
        <v>19</v>
      </c>
      <c r="B26" s="6">
        <v>9901349725</v>
      </c>
      <c r="C26" s="6" t="s">
        <v>175</v>
      </c>
      <c r="D26" s="18">
        <v>1565117</v>
      </c>
      <c r="E26" s="21" t="s">
        <v>33</v>
      </c>
      <c r="F26" s="21" t="s">
        <v>36</v>
      </c>
      <c r="G26" s="29">
        <v>2108883421709</v>
      </c>
      <c r="H26" s="21">
        <v>86863142</v>
      </c>
      <c r="I26" s="6">
        <v>3607017078</v>
      </c>
      <c r="J26" s="54" t="s">
        <v>40</v>
      </c>
      <c r="K26" s="22">
        <v>43101</v>
      </c>
      <c r="L26" s="22"/>
      <c r="M26" s="23">
        <f t="shared" si="5"/>
        <v>363</v>
      </c>
      <c r="N26" s="24">
        <v>75.64</v>
      </c>
      <c r="O26" s="14">
        <v>29</v>
      </c>
      <c r="P26" s="31">
        <f t="shared" si="7"/>
        <v>705.16</v>
      </c>
      <c r="Q26" s="26">
        <f t="shared" ref="Q26" si="10">+N26*O26</f>
        <v>2193.56</v>
      </c>
      <c r="R26" s="17">
        <v>250</v>
      </c>
      <c r="S26" s="130">
        <f t="shared" si="0"/>
        <v>3148.72</v>
      </c>
      <c r="T26" s="137">
        <f t="shared" si="6"/>
        <v>140.01</v>
      </c>
      <c r="U26" s="141">
        <v>0</v>
      </c>
      <c r="V26" s="142">
        <v>0</v>
      </c>
      <c r="W26" s="140">
        <f t="shared" si="3"/>
        <v>140.01</v>
      </c>
      <c r="X26" s="143">
        <f t="shared" si="4"/>
        <v>3008.71</v>
      </c>
    </row>
    <row r="27" spans="1:24" x14ac:dyDescent="0.3">
      <c r="A27" s="5">
        <v>20</v>
      </c>
      <c r="B27" s="110">
        <v>9901533150</v>
      </c>
      <c r="C27" s="6" t="s">
        <v>185</v>
      </c>
      <c r="D27" s="18">
        <v>1565118</v>
      </c>
      <c r="E27" s="21" t="s">
        <v>33</v>
      </c>
      <c r="F27" s="21" t="s">
        <v>149</v>
      </c>
      <c r="G27" s="29">
        <v>2631591320115</v>
      </c>
      <c r="H27" s="21">
        <v>50716239</v>
      </c>
      <c r="I27" s="6">
        <v>3137154580</v>
      </c>
      <c r="J27" s="68" t="s">
        <v>150</v>
      </c>
      <c r="K27" s="69">
        <v>44929</v>
      </c>
      <c r="L27" s="36">
        <v>44929</v>
      </c>
      <c r="M27" s="37"/>
      <c r="N27" s="24">
        <v>75.64</v>
      </c>
      <c r="O27" s="14">
        <v>29</v>
      </c>
      <c r="P27" s="31">
        <f t="shared" si="7"/>
        <v>705.16</v>
      </c>
      <c r="Q27" s="26">
        <f t="shared" si="2"/>
        <v>2193.56</v>
      </c>
      <c r="R27" s="17">
        <v>250</v>
      </c>
      <c r="S27" s="130">
        <f t="shared" si="0"/>
        <v>3148.72</v>
      </c>
      <c r="T27" s="137">
        <f t="shared" si="6"/>
        <v>140.01</v>
      </c>
      <c r="U27" s="141">
        <v>0</v>
      </c>
      <c r="V27" s="146">
        <v>1041.03</v>
      </c>
      <c r="W27" s="140">
        <f t="shared" si="3"/>
        <v>1181.04</v>
      </c>
      <c r="X27" s="143">
        <f t="shared" si="4"/>
        <v>1967.68</v>
      </c>
    </row>
    <row r="28" spans="1:24" x14ac:dyDescent="0.3">
      <c r="A28" s="5">
        <v>21</v>
      </c>
      <c r="B28" s="110">
        <v>9901531045</v>
      </c>
      <c r="C28" s="6" t="s">
        <v>186</v>
      </c>
      <c r="D28" s="18">
        <v>1565119</v>
      </c>
      <c r="E28" s="21" t="s">
        <v>33</v>
      </c>
      <c r="F28" s="21" t="s">
        <v>149</v>
      </c>
      <c r="G28" s="29">
        <v>217807100117</v>
      </c>
      <c r="H28" s="20">
        <v>96032170</v>
      </c>
      <c r="I28" s="6"/>
      <c r="J28" s="43" t="s">
        <v>151</v>
      </c>
      <c r="K28" s="69">
        <v>44929</v>
      </c>
      <c r="L28" s="36">
        <v>44929</v>
      </c>
      <c r="M28" s="37"/>
      <c r="N28" s="24">
        <v>75.64</v>
      </c>
      <c r="O28" s="14">
        <v>29</v>
      </c>
      <c r="P28" s="31">
        <f t="shared" si="7"/>
        <v>705.16</v>
      </c>
      <c r="Q28" s="26">
        <f t="shared" si="2"/>
        <v>2193.56</v>
      </c>
      <c r="R28" s="17">
        <v>250</v>
      </c>
      <c r="S28" s="130">
        <f t="shared" si="0"/>
        <v>3148.72</v>
      </c>
      <c r="T28" s="137">
        <f t="shared" si="6"/>
        <v>140.01</v>
      </c>
      <c r="U28" s="141">
        <v>0</v>
      </c>
      <c r="V28" s="142">
        <v>0</v>
      </c>
      <c r="W28" s="140">
        <f t="shared" si="3"/>
        <v>140.01</v>
      </c>
      <c r="X28" s="143">
        <f t="shared" si="4"/>
        <v>3008.71</v>
      </c>
    </row>
    <row r="29" spans="1:24" x14ac:dyDescent="0.3">
      <c r="A29" s="5">
        <v>22</v>
      </c>
      <c r="B29" s="6">
        <v>9901531048</v>
      </c>
      <c r="C29" s="6" t="s">
        <v>178</v>
      </c>
      <c r="D29" s="18">
        <v>1565120</v>
      </c>
      <c r="E29" s="21" t="s">
        <v>33</v>
      </c>
      <c r="F29" s="21" t="s">
        <v>30</v>
      </c>
      <c r="G29" s="29">
        <v>1594497310115</v>
      </c>
      <c r="H29" s="20">
        <v>43354645</v>
      </c>
      <c r="I29" s="6">
        <v>3424062344</v>
      </c>
      <c r="J29" s="54" t="s">
        <v>42</v>
      </c>
      <c r="K29" s="69">
        <v>44621</v>
      </c>
      <c r="L29" s="38"/>
      <c r="M29" s="39">
        <f ca="1">TODAY()-K29</f>
        <v>771</v>
      </c>
      <c r="N29" s="24">
        <v>75.64</v>
      </c>
      <c r="O29" s="14">
        <v>29</v>
      </c>
      <c r="P29" s="31">
        <f t="shared" si="7"/>
        <v>705.16</v>
      </c>
      <c r="Q29" s="26">
        <f t="shared" si="2"/>
        <v>2193.56</v>
      </c>
      <c r="R29" s="17">
        <v>250</v>
      </c>
      <c r="S29" s="130">
        <f t="shared" si="0"/>
        <v>3148.72</v>
      </c>
      <c r="T29" s="137">
        <f t="shared" si="6"/>
        <v>140.01</v>
      </c>
      <c r="U29" s="141">
        <v>0</v>
      </c>
      <c r="V29" s="142">
        <v>0</v>
      </c>
      <c r="W29" s="140">
        <f t="shared" si="3"/>
        <v>140.01</v>
      </c>
      <c r="X29" s="143">
        <f t="shared" si="4"/>
        <v>3008.71</v>
      </c>
    </row>
    <row r="30" spans="1:24" s="44" customFormat="1" ht="18" thickBot="1" x14ac:dyDescent="0.35">
      <c r="A30" s="5">
        <v>23</v>
      </c>
      <c r="B30" s="43"/>
      <c r="C30" s="25" t="s">
        <v>276</v>
      </c>
      <c r="D30" s="119">
        <v>1565122</v>
      </c>
      <c r="E30" s="120" t="s">
        <v>43</v>
      </c>
      <c r="F30" s="103" t="s">
        <v>34</v>
      </c>
      <c r="G30" s="121">
        <v>3012430500101</v>
      </c>
      <c r="H30" s="122">
        <v>114067201</v>
      </c>
      <c r="I30" s="123">
        <v>3137150823</v>
      </c>
      <c r="J30" s="124" t="s">
        <v>160</v>
      </c>
      <c r="K30" s="125">
        <v>44718</v>
      </c>
      <c r="L30" s="125"/>
      <c r="M30" s="126">
        <f ca="1">TODAY()-K30</f>
        <v>674</v>
      </c>
      <c r="N30" s="127">
        <v>71.400000000000006</v>
      </c>
      <c r="O30" s="14">
        <v>29</v>
      </c>
      <c r="P30" s="128">
        <v>836.6</v>
      </c>
      <c r="Q30" s="26">
        <f t="shared" si="2"/>
        <v>2070.6000000000004</v>
      </c>
      <c r="R30" s="17">
        <v>250</v>
      </c>
      <c r="S30" s="130">
        <f t="shared" si="0"/>
        <v>3157.2000000000003</v>
      </c>
      <c r="T30" s="137">
        <f t="shared" si="6"/>
        <v>140.41999999999999</v>
      </c>
      <c r="U30" s="145">
        <v>0</v>
      </c>
      <c r="V30" s="147">
        <v>0</v>
      </c>
      <c r="W30" s="140">
        <f t="shared" si="3"/>
        <v>140.41999999999999</v>
      </c>
      <c r="X30" s="148">
        <f t="shared" si="4"/>
        <v>3016.78</v>
      </c>
    </row>
    <row r="31" spans="1:24" ht="18" thickBot="1" x14ac:dyDescent="0.35">
      <c r="A31" s="186" t="s">
        <v>44</v>
      </c>
      <c r="B31" s="203"/>
      <c r="C31" s="203"/>
      <c r="D31" s="203"/>
      <c r="E31" s="203"/>
      <c r="F31" s="187"/>
      <c r="G31" s="203"/>
      <c r="H31" s="203"/>
      <c r="I31" s="203"/>
      <c r="J31" s="203"/>
      <c r="K31" s="203"/>
      <c r="L31" s="203"/>
      <c r="M31" s="203"/>
      <c r="N31" s="203"/>
      <c r="O31" s="204"/>
      <c r="P31" s="42">
        <f t="shared" ref="P31:S31" si="11">SUM(P8:P30)</f>
        <v>17533.079999999998</v>
      </c>
      <c r="Q31" s="42">
        <f t="shared" si="11"/>
        <v>49222.279999999992</v>
      </c>
      <c r="R31" s="42">
        <f t="shared" si="11"/>
        <v>5750</v>
      </c>
      <c r="S31" s="42">
        <f t="shared" si="11"/>
        <v>72505.360000000015</v>
      </c>
      <c r="T31" s="149">
        <f t="shared" ref="T31:X31" si="12">SUM(T8:T30)</f>
        <v>3224.3300000000017</v>
      </c>
      <c r="U31" s="149">
        <f t="shared" si="12"/>
        <v>11029.779999999999</v>
      </c>
      <c r="V31" s="42">
        <f t="shared" si="12"/>
        <v>1469.4299999999998</v>
      </c>
      <c r="W31" s="42">
        <f t="shared" si="12"/>
        <v>15723.540000000003</v>
      </c>
      <c r="X31" s="42">
        <f t="shared" si="12"/>
        <v>56781.82</v>
      </c>
    </row>
    <row r="32" spans="1:24" x14ac:dyDescent="0.3">
      <c r="A32" s="43"/>
      <c r="B32" s="43"/>
      <c r="C32" s="43"/>
      <c r="D32" s="43"/>
      <c r="E32" s="43"/>
      <c r="F32" s="43"/>
      <c r="G32" s="44"/>
      <c r="H32" s="43"/>
      <c r="I32" s="43"/>
      <c r="J32" s="43"/>
      <c r="K32" s="43"/>
      <c r="L32" s="43"/>
      <c r="M32" s="43"/>
      <c r="N32" s="43"/>
      <c r="O32" s="43"/>
      <c r="P32" s="43"/>
      <c r="Q32" s="45"/>
      <c r="R32" s="46"/>
      <c r="S32" s="46"/>
      <c r="T32" s="46"/>
      <c r="U32" s="46"/>
      <c r="V32" s="46"/>
      <c r="W32" s="46"/>
      <c r="X32" s="46"/>
    </row>
    <row r="33" spans="1:24" x14ac:dyDescent="0.3">
      <c r="A33" s="43"/>
      <c r="B33" s="43"/>
      <c r="C33" s="43"/>
      <c r="D33" s="43"/>
      <c r="E33" s="43"/>
      <c r="F33" s="43"/>
      <c r="G33" s="44"/>
      <c r="H33" s="43"/>
      <c r="I33" s="43"/>
      <c r="J33" s="43"/>
      <c r="K33" s="43"/>
      <c r="L33" s="43"/>
      <c r="M33" s="43"/>
      <c r="N33" s="43"/>
      <c r="O33" s="43"/>
      <c r="P33" s="43"/>
      <c r="Q33" s="45"/>
      <c r="R33" s="46"/>
      <c r="S33" s="46"/>
      <c r="T33" s="46"/>
      <c r="U33" s="46"/>
      <c r="V33" s="46"/>
      <c r="W33" s="46"/>
      <c r="X33" s="46"/>
    </row>
    <row r="34" spans="1:24" x14ac:dyDescent="0.3">
      <c r="A34" s="43"/>
      <c r="B34" s="43"/>
      <c r="C34" s="43"/>
      <c r="D34" s="43"/>
      <c r="E34" s="43"/>
      <c r="F34" s="43"/>
      <c r="G34" s="44"/>
      <c r="H34" s="43"/>
      <c r="I34" s="43"/>
      <c r="J34" s="43"/>
      <c r="K34" s="43"/>
      <c r="L34" s="43"/>
      <c r="M34" s="43"/>
      <c r="N34" s="43"/>
      <c r="O34" s="43"/>
      <c r="P34" s="43"/>
      <c r="Q34" s="45"/>
      <c r="R34" s="46"/>
      <c r="S34" s="46"/>
      <c r="T34" s="46"/>
      <c r="U34" s="46"/>
      <c r="V34" s="46"/>
      <c r="W34" s="46"/>
      <c r="X34" s="46"/>
    </row>
    <row r="35" spans="1:24" ht="15.75" customHeight="1" thickBot="1" x14ac:dyDescent="0.35">
      <c r="A35" s="189" t="s">
        <v>45</v>
      </c>
      <c r="B35" s="189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  <c r="O35" s="190"/>
      <c r="P35" s="190"/>
      <c r="Q35" s="190"/>
      <c r="R35" s="190"/>
      <c r="S35" s="190"/>
    </row>
    <row r="36" spans="1:24" ht="18" customHeight="1" thickBot="1" x14ac:dyDescent="0.35">
      <c r="A36" s="170" t="s">
        <v>2</v>
      </c>
      <c r="B36" s="170" t="s">
        <v>3</v>
      </c>
      <c r="C36" s="170" t="s">
        <v>4</v>
      </c>
      <c r="D36" s="197" t="s">
        <v>6</v>
      </c>
      <c r="E36" s="170" t="s">
        <v>5</v>
      </c>
      <c r="F36" s="170" t="s">
        <v>46</v>
      </c>
      <c r="G36" s="200" t="s">
        <v>7</v>
      </c>
      <c r="H36" s="191" t="s">
        <v>8</v>
      </c>
      <c r="I36" s="218" t="s">
        <v>9</v>
      </c>
      <c r="J36" s="170" t="s">
        <v>10</v>
      </c>
      <c r="K36" s="170" t="s">
        <v>133</v>
      </c>
      <c r="L36" s="205" t="s">
        <v>11</v>
      </c>
      <c r="M36" s="170" t="s">
        <v>0</v>
      </c>
      <c r="N36" s="221" t="s">
        <v>12</v>
      </c>
      <c r="O36" s="194" t="s">
        <v>13</v>
      </c>
      <c r="P36" s="194" t="s">
        <v>14</v>
      </c>
      <c r="Q36" s="195" t="s">
        <v>15</v>
      </c>
      <c r="R36" s="194" t="s">
        <v>47</v>
      </c>
      <c r="S36" s="193" t="s">
        <v>16</v>
      </c>
      <c r="T36" s="173" t="s">
        <v>17</v>
      </c>
      <c r="U36" s="174"/>
      <c r="V36" s="175"/>
      <c r="W36" s="176" t="s">
        <v>279</v>
      </c>
      <c r="X36" s="170" t="s">
        <v>285</v>
      </c>
    </row>
    <row r="37" spans="1:24" ht="18" customHeight="1" thickBot="1" x14ac:dyDescent="0.35">
      <c r="A37" s="171"/>
      <c r="B37" s="171"/>
      <c r="C37" s="171"/>
      <c r="D37" s="198"/>
      <c r="E37" s="171"/>
      <c r="F37" s="171"/>
      <c r="G37" s="201"/>
      <c r="H37" s="192"/>
      <c r="I37" s="219"/>
      <c r="J37" s="171"/>
      <c r="K37" s="171"/>
      <c r="L37" s="206"/>
      <c r="M37" s="171"/>
      <c r="N37" s="222"/>
      <c r="O37" s="194"/>
      <c r="P37" s="194"/>
      <c r="Q37" s="195"/>
      <c r="R37" s="194"/>
      <c r="S37" s="193"/>
      <c r="T37" s="133" t="s">
        <v>286</v>
      </c>
      <c r="U37" s="133" t="s">
        <v>281</v>
      </c>
      <c r="V37" s="134" t="s">
        <v>282</v>
      </c>
      <c r="W37" s="177"/>
      <c r="X37" s="171"/>
    </row>
    <row r="38" spans="1:24" ht="65.25" customHeight="1" thickBot="1" x14ac:dyDescent="0.35">
      <c r="A38" s="172"/>
      <c r="B38" s="172"/>
      <c r="C38" s="172"/>
      <c r="D38" s="198"/>
      <c r="E38" s="172"/>
      <c r="F38" s="172"/>
      <c r="G38" s="202"/>
      <c r="H38" s="199"/>
      <c r="I38" s="220"/>
      <c r="J38" s="172"/>
      <c r="K38" s="172"/>
      <c r="L38" s="207"/>
      <c r="M38" s="172"/>
      <c r="N38" s="223"/>
      <c r="O38" s="194"/>
      <c r="P38" s="107" t="s">
        <v>18</v>
      </c>
      <c r="Q38" s="108" t="s">
        <v>19</v>
      </c>
      <c r="R38" s="109" t="s">
        <v>20</v>
      </c>
      <c r="S38" s="193"/>
      <c r="T38" s="135" t="s">
        <v>21</v>
      </c>
      <c r="U38" s="136" t="s">
        <v>283</v>
      </c>
      <c r="V38" s="136" t="s">
        <v>284</v>
      </c>
      <c r="W38" s="178"/>
      <c r="X38" s="172"/>
    </row>
    <row r="39" spans="1:24" x14ac:dyDescent="0.3">
      <c r="A39" s="5">
        <v>24</v>
      </c>
      <c r="B39" s="5">
        <v>9901434004</v>
      </c>
      <c r="C39" s="6" t="s">
        <v>180</v>
      </c>
      <c r="D39" s="18">
        <v>1565124</v>
      </c>
      <c r="E39" s="47" t="s">
        <v>48</v>
      </c>
      <c r="F39" s="10" t="s">
        <v>49</v>
      </c>
      <c r="G39" s="48">
        <v>1818242050101</v>
      </c>
      <c r="H39" s="49">
        <v>48667447</v>
      </c>
      <c r="I39" s="10">
        <v>3216004486</v>
      </c>
      <c r="J39" s="101" t="s">
        <v>50</v>
      </c>
      <c r="K39" s="47" t="s">
        <v>51</v>
      </c>
      <c r="L39" s="47" t="s">
        <v>134</v>
      </c>
      <c r="M39" s="47" t="s">
        <v>52</v>
      </c>
      <c r="N39" s="50">
        <v>71.400000000000006</v>
      </c>
      <c r="O39" s="14">
        <f>($O$8)</f>
        <v>29</v>
      </c>
      <c r="P39" s="15">
        <f>836.6</f>
        <v>836.6</v>
      </c>
      <c r="Q39" s="16">
        <f t="shared" ref="Q39:Q91" si="13">+N39*O39</f>
        <v>2070.6000000000004</v>
      </c>
      <c r="R39" s="17">
        <v>250</v>
      </c>
      <c r="S39" s="130">
        <f>P39+Q39+R39</f>
        <v>3157.2000000000003</v>
      </c>
      <c r="T39" s="140">
        <f t="shared" ref="T39:T92" si="14">ROUND((P39+Q39)*4.83%,2)</f>
        <v>140.41999999999999</v>
      </c>
      <c r="U39" s="145">
        <v>0</v>
      </c>
      <c r="V39" s="137">
        <v>0</v>
      </c>
      <c r="W39" s="140">
        <f>ROUND(SUM(T39:V39),2)</f>
        <v>140.41999999999999</v>
      </c>
      <c r="X39" s="131">
        <f t="shared" ref="X39:X67" si="15">ROUND(S39-W39,2)</f>
        <v>3016.78</v>
      </c>
    </row>
    <row r="40" spans="1:24" x14ac:dyDescent="0.3">
      <c r="A40" s="5">
        <v>25</v>
      </c>
      <c r="B40" s="6">
        <v>990099342</v>
      </c>
      <c r="C40" s="6" t="s">
        <v>181</v>
      </c>
      <c r="D40" s="18">
        <v>1565125</v>
      </c>
      <c r="E40" s="28" t="s">
        <v>48</v>
      </c>
      <c r="F40" s="21" t="s">
        <v>49</v>
      </c>
      <c r="G40" s="29">
        <v>2354009980502</v>
      </c>
      <c r="H40" s="49">
        <v>30926181</v>
      </c>
      <c r="I40" s="21">
        <v>3287036510</v>
      </c>
      <c r="J40" s="102" t="s">
        <v>53</v>
      </c>
      <c r="K40" s="22">
        <v>43101</v>
      </c>
      <c r="L40" s="22">
        <v>42163</v>
      </c>
      <c r="M40" s="28" t="s">
        <v>52</v>
      </c>
      <c r="N40" s="24">
        <v>71.400000000000006</v>
      </c>
      <c r="O40" s="14">
        <f t="shared" ref="O40:O92" si="16">($O$8)</f>
        <v>29</v>
      </c>
      <c r="P40" s="15">
        <f t="shared" ref="P40:P92" si="17">836.6</f>
        <v>836.6</v>
      </c>
      <c r="Q40" s="26">
        <f t="shared" si="13"/>
        <v>2070.6000000000004</v>
      </c>
      <c r="R40" s="17">
        <v>250</v>
      </c>
      <c r="S40" s="130">
        <f t="shared" ref="S40:S92" si="18">P40+Q40+R40</f>
        <v>3157.2000000000003</v>
      </c>
      <c r="T40" s="140">
        <f t="shared" si="14"/>
        <v>140.41999999999999</v>
      </c>
      <c r="U40" s="145">
        <v>0</v>
      </c>
      <c r="V40" s="145">
        <v>0</v>
      </c>
      <c r="W40" s="140">
        <f t="shared" ref="W40:W68" si="19">ROUND(SUM(T40:V40),2)</f>
        <v>140.41999999999999</v>
      </c>
      <c r="X40" s="143">
        <f t="shared" si="15"/>
        <v>3016.78</v>
      </c>
    </row>
    <row r="41" spans="1:24" x14ac:dyDescent="0.3">
      <c r="A41" s="5">
        <v>26</v>
      </c>
      <c r="B41" s="6">
        <v>990099324</v>
      </c>
      <c r="C41" s="6" t="s">
        <v>182</v>
      </c>
      <c r="D41" s="18">
        <v>1565126</v>
      </c>
      <c r="E41" s="28" t="s">
        <v>48</v>
      </c>
      <c r="F41" s="21" t="s">
        <v>49</v>
      </c>
      <c r="G41" s="29">
        <v>1792429540117</v>
      </c>
      <c r="H41" s="49">
        <v>50643827</v>
      </c>
      <c r="I41" s="21">
        <v>3229011973</v>
      </c>
      <c r="J41" s="102" t="s">
        <v>54</v>
      </c>
      <c r="K41" s="22">
        <v>42370</v>
      </c>
      <c r="L41" s="22">
        <v>41276</v>
      </c>
      <c r="M41" s="28" t="s">
        <v>52</v>
      </c>
      <c r="N41" s="24">
        <v>71.400000000000006</v>
      </c>
      <c r="O41" s="14">
        <f t="shared" si="16"/>
        <v>29</v>
      </c>
      <c r="P41" s="15">
        <f t="shared" si="17"/>
        <v>836.6</v>
      </c>
      <c r="Q41" s="26">
        <f t="shared" si="13"/>
        <v>2070.6000000000004</v>
      </c>
      <c r="R41" s="17">
        <v>250</v>
      </c>
      <c r="S41" s="130">
        <f t="shared" si="18"/>
        <v>3157.2000000000003</v>
      </c>
      <c r="T41" s="140">
        <f t="shared" si="14"/>
        <v>140.41999999999999</v>
      </c>
      <c r="U41" s="145">
        <v>0</v>
      </c>
      <c r="V41" s="137">
        <v>0</v>
      </c>
      <c r="W41" s="140">
        <f t="shared" si="19"/>
        <v>140.41999999999999</v>
      </c>
      <c r="X41" s="143">
        <f t="shared" si="15"/>
        <v>3016.78</v>
      </c>
    </row>
    <row r="42" spans="1:24" x14ac:dyDescent="0.3">
      <c r="A42" s="5">
        <v>27</v>
      </c>
      <c r="B42" s="6">
        <v>9901433999</v>
      </c>
      <c r="C42" s="6" t="s">
        <v>187</v>
      </c>
      <c r="D42" s="18">
        <v>1565127</v>
      </c>
      <c r="E42" s="28" t="s">
        <v>48</v>
      </c>
      <c r="F42" s="21" t="s">
        <v>57</v>
      </c>
      <c r="G42" s="29">
        <v>2322327921220</v>
      </c>
      <c r="H42" s="49">
        <v>11154675</v>
      </c>
      <c r="I42" s="21">
        <v>3661022607</v>
      </c>
      <c r="J42" s="103" t="s">
        <v>58</v>
      </c>
      <c r="K42" s="51">
        <v>38718</v>
      </c>
      <c r="L42" s="51">
        <v>38718</v>
      </c>
      <c r="M42" s="28" t="s">
        <v>52</v>
      </c>
      <c r="N42" s="24">
        <v>71.400000000000006</v>
      </c>
      <c r="O42" s="14">
        <f t="shared" si="16"/>
        <v>29</v>
      </c>
      <c r="P42" s="15">
        <f t="shared" si="17"/>
        <v>836.6</v>
      </c>
      <c r="Q42" s="26">
        <f t="shared" si="13"/>
        <v>2070.6000000000004</v>
      </c>
      <c r="R42" s="17">
        <v>250</v>
      </c>
      <c r="S42" s="130">
        <f t="shared" si="18"/>
        <v>3157.2000000000003</v>
      </c>
      <c r="T42" s="140">
        <f t="shared" si="14"/>
        <v>140.41999999999999</v>
      </c>
      <c r="U42" s="145">
        <v>0</v>
      </c>
      <c r="V42" s="137">
        <v>0</v>
      </c>
      <c r="W42" s="140">
        <f t="shared" si="19"/>
        <v>140.41999999999999</v>
      </c>
      <c r="X42" s="143">
        <f t="shared" si="15"/>
        <v>3016.78</v>
      </c>
    </row>
    <row r="43" spans="1:24" x14ac:dyDescent="0.3">
      <c r="A43" s="5">
        <v>28</v>
      </c>
      <c r="B43" s="6">
        <v>9901106084</v>
      </c>
      <c r="C43" s="6" t="s">
        <v>190</v>
      </c>
      <c r="D43" s="18">
        <v>1565128</v>
      </c>
      <c r="E43" s="28" t="s">
        <v>48</v>
      </c>
      <c r="F43" s="21" t="s">
        <v>57</v>
      </c>
      <c r="G43" s="29">
        <v>1654571550115</v>
      </c>
      <c r="H43" s="49">
        <v>73810274</v>
      </c>
      <c r="I43" s="21">
        <v>3532007563</v>
      </c>
      <c r="J43" s="103" t="s">
        <v>59</v>
      </c>
      <c r="K43" s="51">
        <v>41184</v>
      </c>
      <c r="L43" s="51">
        <v>41184</v>
      </c>
      <c r="M43" s="28" t="s">
        <v>52</v>
      </c>
      <c r="N43" s="24">
        <v>71.400000000000006</v>
      </c>
      <c r="O43" s="14">
        <f t="shared" si="16"/>
        <v>29</v>
      </c>
      <c r="P43" s="15">
        <f t="shared" si="17"/>
        <v>836.6</v>
      </c>
      <c r="Q43" s="26">
        <f t="shared" si="13"/>
        <v>2070.6000000000004</v>
      </c>
      <c r="R43" s="17">
        <v>250</v>
      </c>
      <c r="S43" s="130">
        <f t="shared" si="18"/>
        <v>3157.2000000000003</v>
      </c>
      <c r="T43" s="140">
        <f t="shared" si="14"/>
        <v>140.41999999999999</v>
      </c>
      <c r="U43" s="145">
        <v>0</v>
      </c>
      <c r="V43" s="137">
        <v>0</v>
      </c>
      <c r="W43" s="140">
        <f t="shared" si="19"/>
        <v>140.41999999999999</v>
      </c>
      <c r="X43" s="143">
        <f t="shared" si="15"/>
        <v>3016.78</v>
      </c>
    </row>
    <row r="44" spans="1:24" x14ac:dyDescent="0.3">
      <c r="A44" s="5">
        <v>29</v>
      </c>
      <c r="B44" s="6">
        <v>9901347851</v>
      </c>
      <c r="C44" s="6" t="s">
        <v>189</v>
      </c>
      <c r="D44" s="18">
        <v>1565129</v>
      </c>
      <c r="E44" s="28" t="s">
        <v>48</v>
      </c>
      <c r="F44" s="21" t="s">
        <v>57</v>
      </c>
      <c r="G44" s="29">
        <v>1964279831411</v>
      </c>
      <c r="H44" s="49">
        <v>46923462</v>
      </c>
      <c r="I44" s="21">
        <v>3216034565</v>
      </c>
      <c r="J44" s="102" t="s">
        <v>60</v>
      </c>
      <c r="K44" s="22">
        <v>43101</v>
      </c>
      <c r="L44" s="22">
        <v>42051</v>
      </c>
      <c r="M44" s="28" t="s">
        <v>52</v>
      </c>
      <c r="N44" s="24">
        <v>71.400000000000006</v>
      </c>
      <c r="O44" s="14">
        <f t="shared" si="16"/>
        <v>29</v>
      </c>
      <c r="P44" s="15">
        <f t="shared" si="17"/>
        <v>836.6</v>
      </c>
      <c r="Q44" s="52">
        <f t="shared" si="13"/>
        <v>2070.6000000000004</v>
      </c>
      <c r="R44" s="17">
        <v>250</v>
      </c>
      <c r="S44" s="130">
        <f t="shared" si="18"/>
        <v>3157.2000000000003</v>
      </c>
      <c r="T44" s="140">
        <f t="shared" si="14"/>
        <v>140.41999999999999</v>
      </c>
      <c r="U44" s="145">
        <v>0</v>
      </c>
      <c r="V44" s="137">
        <v>0</v>
      </c>
      <c r="W44" s="140">
        <f t="shared" si="19"/>
        <v>140.41999999999999</v>
      </c>
      <c r="X44" s="143">
        <f t="shared" si="15"/>
        <v>3016.78</v>
      </c>
    </row>
    <row r="45" spans="1:24" x14ac:dyDescent="0.3">
      <c r="A45" s="5">
        <v>30</v>
      </c>
      <c r="B45" s="6">
        <v>9901489141</v>
      </c>
      <c r="C45" s="6" t="s">
        <v>191</v>
      </c>
      <c r="D45" s="18">
        <v>1565130</v>
      </c>
      <c r="E45" s="28" t="s">
        <v>48</v>
      </c>
      <c r="F45" s="21" t="s">
        <v>57</v>
      </c>
      <c r="G45" s="29">
        <v>2510920970502</v>
      </c>
      <c r="H45" s="49">
        <v>68509448</v>
      </c>
      <c r="I45" s="21">
        <v>3298058030</v>
      </c>
      <c r="J45" s="102" t="s">
        <v>75</v>
      </c>
      <c r="K45" s="51">
        <v>43922</v>
      </c>
      <c r="L45" s="51">
        <v>43922</v>
      </c>
      <c r="M45" s="28" t="s">
        <v>52</v>
      </c>
      <c r="N45" s="24">
        <v>71.400000000000006</v>
      </c>
      <c r="O45" s="14">
        <f t="shared" si="16"/>
        <v>29</v>
      </c>
      <c r="P45" s="15">
        <f t="shared" si="17"/>
        <v>836.6</v>
      </c>
      <c r="Q45" s="26">
        <f t="shared" ref="Q45:Q47" si="20">+N45*O45</f>
        <v>2070.6000000000004</v>
      </c>
      <c r="R45" s="17">
        <v>250</v>
      </c>
      <c r="S45" s="130">
        <f t="shared" si="18"/>
        <v>3157.2000000000003</v>
      </c>
      <c r="T45" s="140">
        <f t="shared" si="14"/>
        <v>140.41999999999999</v>
      </c>
      <c r="U45" s="145">
        <v>2824.29</v>
      </c>
      <c r="V45" s="137">
        <v>0</v>
      </c>
      <c r="W45" s="140">
        <f t="shared" si="19"/>
        <v>2964.71</v>
      </c>
      <c r="X45" s="143">
        <f t="shared" si="15"/>
        <v>192.49</v>
      </c>
    </row>
    <row r="46" spans="1:24" x14ac:dyDescent="0.3">
      <c r="A46" s="5">
        <v>31</v>
      </c>
      <c r="B46" s="6">
        <v>9901434000</v>
      </c>
      <c r="C46" s="6" t="s">
        <v>192</v>
      </c>
      <c r="D46" s="18">
        <v>1565140</v>
      </c>
      <c r="E46" s="28" t="s">
        <v>48</v>
      </c>
      <c r="F46" s="21" t="s">
        <v>55</v>
      </c>
      <c r="G46" s="29">
        <v>2239122551220</v>
      </c>
      <c r="H46" s="49">
        <v>37167898</v>
      </c>
      <c r="I46" s="21">
        <v>3216004367</v>
      </c>
      <c r="J46" s="103" t="s">
        <v>56</v>
      </c>
      <c r="K46" s="22">
        <v>39084</v>
      </c>
      <c r="L46" s="22">
        <v>39084</v>
      </c>
      <c r="M46" s="28" t="s">
        <v>52</v>
      </c>
      <c r="N46" s="24">
        <v>71.400000000000006</v>
      </c>
      <c r="O46" s="14">
        <f t="shared" si="16"/>
        <v>29</v>
      </c>
      <c r="P46" s="15">
        <f t="shared" si="17"/>
        <v>836.6</v>
      </c>
      <c r="Q46" s="98">
        <f t="shared" ref="Q46" si="21">+N46*O46</f>
        <v>2070.6000000000004</v>
      </c>
      <c r="R46" s="17">
        <v>250</v>
      </c>
      <c r="S46" s="130">
        <f t="shared" si="18"/>
        <v>3157.2000000000003</v>
      </c>
      <c r="T46" s="140">
        <f t="shared" si="14"/>
        <v>140.41999999999999</v>
      </c>
      <c r="U46" s="145">
        <v>0</v>
      </c>
      <c r="V46" s="137">
        <v>0</v>
      </c>
      <c r="W46" s="140">
        <f t="shared" si="19"/>
        <v>140.41999999999999</v>
      </c>
      <c r="X46" s="143">
        <f t="shared" si="15"/>
        <v>3016.78</v>
      </c>
    </row>
    <row r="47" spans="1:24" x14ac:dyDescent="0.3">
      <c r="A47" s="5">
        <v>32</v>
      </c>
      <c r="B47" s="6">
        <v>9901434001</v>
      </c>
      <c r="C47" s="6" t="s">
        <v>193</v>
      </c>
      <c r="D47" s="18">
        <v>1565141</v>
      </c>
      <c r="E47" s="28" t="s">
        <v>48</v>
      </c>
      <c r="F47" s="21" t="s">
        <v>55</v>
      </c>
      <c r="G47" s="29">
        <v>1669246871007</v>
      </c>
      <c r="H47" s="49">
        <v>45627665</v>
      </c>
      <c r="I47" s="21">
        <v>3216001475</v>
      </c>
      <c r="J47" s="103" t="s">
        <v>61</v>
      </c>
      <c r="K47" s="22">
        <v>38384</v>
      </c>
      <c r="L47" s="22">
        <v>38384</v>
      </c>
      <c r="M47" s="28" t="s">
        <v>52</v>
      </c>
      <c r="N47" s="24">
        <v>71.400000000000006</v>
      </c>
      <c r="O47" s="14">
        <f t="shared" si="16"/>
        <v>29</v>
      </c>
      <c r="P47" s="15">
        <f t="shared" si="17"/>
        <v>836.6</v>
      </c>
      <c r="Q47" s="26">
        <f t="shared" si="20"/>
        <v>2070.6000000000004</v>
      </c>
      <c r="R47" s="17">
        <v>250</v>
      </c>
      <c r="S47" s="130">
        <f t="shared" si="18"/>
        <v>3157.2000000000003</v>
      </c>
      <c r="T47" s="140">
        <f t="shared" si="14"/>
        <v>140.41999999999999</v>
      </c>
      <c r="U47" s="145">
        <v>0</v>
      </c>
      <c r="V47" s="137">
        <v>0</v>
      </c>
      <c r="W47" s="140">
        <f t="shared" si="19"/>
        <v>140.41999999999999</v>
      </c>
      <c r="X47" s="143">
        <f t="shared" si="15"/>
        <v>3016.78</v>
      </c>
    </row>
    <row r="48" spans="1:24" x14ac:dyDescent="0.3">
      <c r="A48" s="5">
        <v>33</v>
      </c>
      <c r="B48" s="6">
        <v>9901434002</v>
      </c>
      <c r="C48" s="6" t="s">
        <v>200</v>
      </c>
      <c r="D48" s="18">
        <v>1565142</v>
      </c>
      <c r="E48" s="28" t="s">
        <v>48</v>
      </c>
      <c r="F48" s="21" t="s">
        <v>55</v>
      </c>
      <c r="G48" s="53">
        <v>1962382771014</v>
      </c>
      <c r="H48" s="49">
        <v>37247247</v>
      </c>
      <c r="I48" s="54">
        <v>3216001439</v>
      </c>
      <c r="J48" s="103" t="s">
        <v>144</v>
      </c>
      <c r="K48" s="55">
        <v>44929</v>
      </c>
      <c r="L48" s="55">
        <v>44929</v>
      </c>
      <c r="M48" s="56" t="s">
        <v>52</v>
      </c>
      <c r="N48" s="57">
        <v>71.400000000000006</v>
      </c>
      <c r="O48" s="14">
        <f t="shared" si="16"/>
        <v>29</v>
      </c>
      <c r="P48" s="15">
        <f t="shared" si="17"/>
        <v>836.6</v>
      </c>
      <c r="Q48" s="26">
        <f>+N48*O48</f>
        <v>2070.6000000000004</v>
      </c>
      <c r="R48" s="17">
        <v>250</v>
      </c>
      <c r="S48" s="130">
        <f t="shared" si="18"/>
        <v>3157.2000000000003</v>
      </c>
      <c r="T48" s="140">
        <f t="shared" si="14"/>
        <v>140.41999999999999</v>
      </c>
      <c r="U48" s="145">
        <v>0</v>
      </c>
      <c r="V48" s="137">
        <v>0</v>
      </c>
      <c r="W48" s="140">
        <f t="shared" si="19"/>
        <v>140.41999999999999</v>
      </c>
      <c r="X48" s="143">
        <f t="shared" si="15"/>
        <v>3016.78</v>
      </c>
    </row>
    <row r="49" spans="1:24" x14ac:dyDescent="0.3">
      <c r="A49" s="5">
        <v>34</v>
      </c>
      <c r="B49" s="6">
        <v>9901433972</v>
      </c>
      <c r="C49" s="6" t="s">
        <v>188</v>
      </c>
      <c r="D49" s="18">
        <v>1565143</v>
      </c>
      <c r="E49" s="28" t="s">
        <v>48</v>
      </c>
      <c r="F49" s="21" t="s">
        <v>55</v>
      </c>
      <c r="G49" s="29">
        <v>1826488930506</v>
      </c>
      <c r="H49" s="49">
        <v>64104915</v>
      </c>
      <c r="I49" s="21">
        <v>3137135315</v>
      </c>
      <c r="J49" s="103" t="s">
        <v>62</v>
      </c>
      <c r="K49" s="22">
        <v>37681</v>
      </c>
      <c r="L49" s="22">
        <v>37803</v>
      </c>
      <c r="M49" s="28" t="s">
        <v>52</v>
      </c>
      <c r="N49" s="57">
        <v>71.400000000000006</v>
      </c>
      <c r="O49" s="14">
        <f t="shared" si="16"/>
        <v>29</v>
      </c>
      <c r="P49" s="15">
        <f t="shared" si="17"/>
        <v>836.6</v>
      </c>
      <c r="Q49" s="26">
        <f t="shared" si="13"/>
        <v>2070.6000000000004</v>
      </c>
      <c r="R49" s="17">
        <v>250</v>
      </c>
      <c r="S49" s="130">
        <f t="shared" si="18"/>
        <v>3157.2000000000003</v>
      </c>
      <c r="T49" s="140">
        <f t="shared" si="14"/>
        <v>140.41999999999999</v>
      </c>
      <c r="U49" s="145">
        <v>0</v>
      </c>
      <c r="V49" s="137">
        <v>0</v>
      </c>
      <c r="W49" s="140">
        <f t="shared" si="19"/>
        <v>140.41999999999999</v>
      </c>
      <c r="X49" s="143">
        <f t="shared" si="15"/>
        <v>3016.78</v>
      </c>
    </row>
    <row r="50" spans="1:24" x14ac:dyDescent="0.3">
      <c r="A50" s="5">
        <v>35</v>
      </c>
      <c r="B50" s="6">
        <v>9901355144</v>
      </c>
      <c r="C50" s="6" t="s">
        <v>201</v>
      </c>
      <c r="D50" s="18">
        <v>1565144</v>
      </c>
      <c r="E50" s="28" t="s">
        <v>48</v>
      </c>
      <c r="F50" s="21" t="s">
        <v>55</v>
      </c>
      <c r="G50" s="29">
        <v>1724504891607</v>
      </c>
      <c r="H50" s="49">
        <v>74868462</v>
      </c>
      <c r="I50" s="21">
        <v>3287036524</v>
      </c>
      <c r="J50" s="102" t="s">
        <v>63</v>
      </c>
      <c r="K50" s="51">
        <v>42887</v>
      </c>
      <c r="L50" s="51"/>
      <c r="M50" s="28" t="s">
        <v>52</v>
      </c>
      <c r="N50" s="57">
        <v>71.400000000000006</v>
      </c>
      <c r="O50" s="14">
        <f t="shared" si="16"/>
        <v>29</v>
      </c>
      <c r="P50" s="15">
        <f t="shared" si="17"/>
        <v>836.6</v>
      </c>
      <c r="Q50" s="26">
        <f t="shared" si="13"/>
        <v>2070.6000000000004</v>
      </c>
      <c r="R50" s="17">
        <v>250</v>
      </c>
      <c r="S50" s="130">
        <f t="shared" si="18"/>
        <v>3157.2000000000003</v>
      </c>
      <c r="T50" s="140">
        <f t="shared" si="14"/>
        <v>140.41999999999999</v>
      </c>
      <c r="U50" s="145">
        <v>0</v>
      </c>
      <c r="V50" s="137">
        <v>0</v>
      </c>
      <c r="W50" s="140">
        <f t="shared" si="19"/>
        <v>140.41999999999999</v>
      </c>
      <c r="X50" s="143">
        <f t="shared" si="15"/>
        <v>3016.78</v>
      </c>
    </row>
    <row r="51" spans="1:24" x14ac:dyDescent="0.3">
      <c r="A51" s="5">
        <v>36</v>
      </c>
      <c r="B51" s="6">
        <v>9901110190</v>
      </c>
      <c r="C51" s="6" t="s">
        <v>202</v>
      </c>
      <c r="D51" s="18">
        <v>1565145</v>
      </c>
      <c r="E51" s="28" t="s">
        <v>48</v>
      </c>
      <c r="F51" s="21" t="s">
        <v>55</v>
      </c>
      <c r="G51" s="29">
        <v>2622216080608</v>
      </c>
      <c r="H51" s="49">
        <v>75572230</v>
      </c>
      <c r="I51" s="21">
        <v>3493030662</v>
      </c>
      <c r="J51" s="102" t="s">
        <v>64</v>
      </c>
      <c r="K51" s="51">
        <v>43101</v>
      </c>
      <c r="L51" s="51">
        <v>41276</v>
      </c>
      <c r="M51" s="28" t="s">
        <v>52</v>
      </c>
      <c r="N51" s="57">
        <v>71.400000000000006</v>
      </c>
      <c r="O51" s="14">
        <f t="shared" si="16"/>
        <v>29</v>
      </c>
      <c r="P51" s="15">
        <f t="shared" si="17"/>
        <v>836.6</v>
      </c>
      <c r="Q51" s="26">
        <f t="shared" si="13"/>
        <v>2070.6000000000004</v>
      </c>
      <c r="R51" s="17">
        <v>250</v>
      </c>
      <c r="S51" s="130">
        <f t="shared" si="18"/>
        <v>3157.2000000000003</v>
      </c>
      <c r="T51" s="140">
        <f t="shared" si="14"/>
        <v>140.41999999999999</v>
      </c>
      <c r="U51" s="145">
        <v>1788.77</v>
      </c>
      <c r="V51" s="137">
        <v>0</v>
      </c>
      <c r="W51" s="140">
        <f t="shared" si="19"/>
        <v>1929.19</v>
      </c>
      <c r="X51" s="143">
        <f t="shared" si="15"/>
        <v>1228.01</v>
      </c>
    </row>
    <row r="52" spans="1:24" x14ac:dyDescent="0.3">
      <c r="A52" s="5">
        <v>37</v>
      </c>
      <c r="B52" s="6">
        <v>9901001016</v>
      </c>
      <c r="C52" s="6" t="s">
        <v>203</v>
      </c>
      <c r="D52" s="18">
        <v>1565146</v>
      </c>
      <c r="E52" s="28" t="s">
        <v>48</v>
      </c>
      <c r="F52" s="21" t="s">
        <v>55</v>
      </c>
      <c r="G52" s="29">
        <v>1914238580117</v>
      </c>
      <c r="H52" s="49">
        <v>50474693</v>
      </c>
      <c r="I52" s="21">
        <v>3229011703</v>
      </c>
      <c r="J52" s="102" t="s">
        <v>65</v>
      </c>
      <c r="K52" s="51">
        <v>43101</v>
      </c>
      <c r="L52" s="51"/>
      <c r="M52" s="28" t="s">
        <v>52</v>
      </c>
      <c r="N52" s="57">
        <v>71.400000000000006</v>
      </c>
      <c r="O52" s="14">
        <f t="shared" si="16"/>
        <v>29</v>
      </c>
      <c r="P52" s="15">
        <f t="shared" si="17"/>
        <v>836.6</v>
      </c>
      <c r="Q52" s="26">
        <f t="shared" si="13"/>
        <v>2070.6000000000004</v>
      </c>
      <c r="R52" s="17">
        <v>250</v>
      </c>
      <c r="S52" s="130">
        <f t="shared" si="18"/>
        <v>3157.2000000000003</v>
      </c>
      <c r="T52" s="140">
        <f t="shared" si="14"/>
        <v>140.41999999999999</v>
      </c>
      <c r="U52" s="145"/>
      <c r="V52" s="137">
        <v>749.7</v>
      </c>
      <c r="W52" s="140">
        <f t="shared" si="19"/>
        <v>890.12</v>
      </c>
      <c r="X52" s="143">
        <f t="shared" si="15"/>
        <v>2267.08</v>
      </c>
    </row>
    <row r="53" spans="1:24" x14ac:dyDescent="0.3">
      <c r="A53" s="5">
        <v>38</v>
      </c>
      <c r="B53" s="6">
        <v>9901000969</v>
      </c>
      <c r="C53" s="6" t="s">
        <v>194</v>
      </c>
      <c r="D53" s="18">
        <v>1565147</v>
      </c>
      <c r="E53" s="28" t="s">
        <v>48</v>
      </c>
      <c r="F53" s="21" t="s">
        <v>55</v>
      </c>
      <c r="G53" s="29">
        <v>1854499720117</v>
      </c>
      <c r="H53" s="49">
        <v>48667919</v>
      </c>
      <c r="I53" s="21">
        <v>3229010483</v>
      </c>
      <c r="J53" s="102" t="s">
        <v>66</v>
      </c>
      <c r="K53" s="51">
        <v>43101</v>
      </c>
      <c r="L53" s="51">
        <v>37258</v>
      </c>
      <c r="M53" s="28" t="s">
        <v>52</v>
      </c>
      <c r="N53" s="57">
        <v>71.400000000000006</v>
      </c>
      <c r="O53" s="14">
        <f t="shared" si="16"/>
        <v>29</v>
      </c>
      <c r="P53" s="15">
        <f t="shared" si="17"/>
        <v>836.6</v>
      </c>
      <c r="Q53" s="26">
        <f t="shared" si="13"/>
        <v>2070.6000000000004</v>
      </c>
      <c r="R53" s="17">
        <v>250</v>
      </c>
      <c r="S53" s="130">
        <f t="shared" si="18"/>
        <v>3157.2000000000003</v>
      </c>
      <c r="T53" s="140">
        <f t="shared" si="14"/>
        <v>140.41999999999999</v>
      </c>
      <c r="U53" s="145">
        <v>0</v>
      </c>
      <c r="V53" s="137">
        <v>0</v>
      </c>
      <c r="W53" s="140">
        <f t="shared" si="19"/>
        <v>140.41999999999999</v>
      </c>
      <c r="X53" s="143">
        <f t="shared" si="15"/>
        <v>3016.78</v>
      </c>
    </row>
    <row r="54" spans="1:24" x14ac:dyDescent="0.3">
      <c r="A54" s="5">
        <v>39</v>
      </c>
      <c r="B54" s="6">
        <v>9901197067</v>
      </c>
      <c r="C54" s="6" t="s">
        <v>204</v>
      </c>
      <c r="D54" s="18">
        <v>1565132</v>
      </c>
      <c r="E54" s="28" t="s">
        <v>48</v>
      </c>
      <c r="F54" s="21" t="s">
        <v>55</v>
      </c>
      <c r="G54" s="29">
        <v>2176923460501</v>
      </c>
      <c r="H54" s="49">
        <v>49040901</v>
      </c>
      <c r="I54" s="21">
        <v>3287027181</v>
      </c>
      <c r="J54" s="102" t="s">
        <v>67</v>
      </c>
      <c r="K54" s="51">
        <v>43101</v>
      </c>
      <c r="L54" s="51"/>
      <c r="M54" s="28" t="s">
        <v>52</v>
      </c>
      <c r="N54" s="57">
        <v>71.400000000000006</v>
      </c>
      <c r="O54" s="14">
        <f t="shared" si="16"/>
        <v>29</v>
      </c>
      <c r="P54" s="15">
        <f t="shared" si="17"/>
        <v>836.6</v>
      </c>
      <c r="Q54" s="26">
        <f t="shared" si="13"/>
        <v>2070.6000000000004</v>
      </c>
      <c r="R54" s="17">
        <v>250</v>
      </c>
      <c r="S54" s="130">
        <f t="shared" si="18"/>
        <v>3157.2000000000003</v>
      </c>
      <c r="T54" s="140">
        <f t="shared" si="14"/>
        <v>140.41999999999999</v>
      </c>
      <c r="U54" s="145">
        <v>0</v>
      </c>
      <c r="V54" s="137">
        <v>0</v>
      </c>
      <c r="W54" s="140">
        <f t="shared" si="19"/>
        <v>140.41999999999999</v>
      </c>
      <c r="X54" s="143">
        <f t="shared" si="15"/>
        <v>3016.78</v>
      </c>
    </row>
    <row r="55" spans="1:24" x14ac:dyDescent="0.3">
      <c r="A55" s="5">
        <v>40</v>
      </c>
      <c r="B55" s="6">
        <v>9901001044</v>
      </c>
      <c r="C55" s="6" t="s">
        <v>195</v>
      </c>
      <c r="D55" s="18">
        <v>1565133</v>
      </c>
      <c r="E55" s="28" t="s">
        <v>48</v>
      </c>
      <c r="F55" s="21" t="s">
        <v>55</v>
      </c>
      <c r="G55" s="29">
        <v>1974051420207</v>
      </c>
      <c r="H55" s="49">
        <v>50005448</v>
      </c>
      <c r="I55" s="21">
        <v>3216008414</v>
      </c>
      <c r="J55" s="32" t="s">
        <v>161</v>
      </c>
      <c r="K55" s="51">
        <v>43101</v>
      </c>
      <c r="L55" s="51"/>
      <c r="M55" s="28" t="s">
        <v>52</v>
      </c>
      <c r="N55" s="57">
        <v>71.400000000000006</v>
      </c>
      <c r="O55" s="14">
        <f t="shared" si="16"/>
        <v>29</v>
      </c>
      <c r="P55" s="15">
        <f t="shared" si="17"/>
        <v>836.6</v>
      </c>
      <c r="Q55" s="26">
        <f t="shared" si="13"/>
        <v>2070.6000000000004</v>
      </c>
      <c r="R55" s="17">
        <v>250</v>
      </c>
      <c r="S55" s="132">
        <f t="shared" si="18"/>
        <v>3157.2000000000003</v>
      </c>
      <c r="T55" s="140">
        <f t="shared" si="14"/>
        <v>140.41999999999999</v>
      </c>
      <c r="U55" s="145">
        <v>0</v>
      </c>
      <c r="V55" s="145">
        <v>700</v>
      </c>
      <c r="W55" s="140">
        <f t="shared" si="19"/>
        <v>840.42</v>
      </c>
      <c r="X55" s="143">
        <f t="shared" si="15"/>
        <v>2316.7800000000002</v>
      </c>
    </row>
    <row r="56" spans="1:24" x14ac:dyDescent="0.3">
      <c r="A56" s="5">
        <v>41</v>
      </c>
      <c r="B56" s="6">
        <v>9901533112</v>
      </c>
      <c r="C56" s="6" t="s">
        <v>197</v>
      </c>
      <c r="D56" s="18">
        <v>1565134</v>
      </c>
      <c r="E56" s="28" t="s">
        <v>48</v>
      </c>
      <c r="F56" s="21" t="s">
        <v>55</v>
      </c>
      <c r="G56" s="29">
        <v>3626164930115</v>
      </c>
      <c r="H56" s="49">
        <v>102805474</v>
      </c>
      <c r="I56" s="21">
        <v>3630035221</v>
      </c>
      <c r="J56" s="43" t="s">
        <v>68</v>
      </c>
      <c r="K56" s="58">
        <v>44564</v>
      </c>
      <c r="L56" s="58"/>
      <c r="M56" s="59">
        <f ca="1">TODAY()-K56</f>
        <v>828</v>
      </c>
      <c r="N56" s="57">
        <v>71.400000000000006</v>
      </c>
      <c r="O56" s="14">
        <f t="shared" si="16"/>
        <v>29</v>
      </c>
      <c r="P56" s="15">
        <f t="shared" si="17"/>
        <v>836.6</v>
      </c>
      <c r="Q56" s="26">
        <f t="shared" si="13"/>
        <v>2070.6000000000004</v>
      </c>
      <c r="R56" s="17">
        <v>250</v>
      </c>
      <c r="S56" s="130">
        <f t="shared" si="18"/>
        <v>3157.2000000000003</v>
      </c>
      <c r="T56" s="140">
        <f t="shared" si="14"/>
        <v>140.41999999999999</v>
      </c>
      <c r="U56" s="145">
        <v>1184.3599999999999</v>
      </c>
      <c r="V56" s="137">
        <v>0</v>
      </c>
      <c r="W56" s="140">
        <f t="shared" si="19"/>
        <v>1324.78</v>
      </c>
      <c r="X56" s="143">
        <f t="shared" si="15"/>
        <v>1832.42</v>
      </c>
    </row>
    <row r="57" spans="1:24" x14ac:dyDescent="0.3">
      <c r="A57" s="5">
        <v>42</v>
      </c>
      <c r="B57" s="6">
        <v>9901377158</v>
      </c>
      <c r="C57" s="6" t="s">
        <v>196</v>
      </c>
      <c r="D57" s="18">
        <v>1565135</v>
      </c>
      <c r="E57" s="28" t="s">
        <v>48</v>
      </c>
      <c r="F57" s="21" t="s">
        <v>55</v>
      </c>
      <c r="G57" s="29">
        <v>1636773870503</v>
      </c>
      <c r="H57" s="49">
        <v>33415862</v>
      </c>
      <c r="I57" s="21">
        <v>3493048208</v>
      </c>
      <c r="J57" s="102" t="s">
        <v>69</v>
      </c>
      <c r="K57" s="51">
        <v>43101</v>
      </c>
      <c r="L57" s="51"/>
      <c r="M57" s="28" t="s">
        <v>52</v>
      </c>
      <c r="N57" s="57">
        <v>71.400000000000006</v>
      </c>
      <c r="O57" s="14">
        <f t="shared" si="16"/>
        <v>29</v>
      </c>
      <c r="P57" s="15">
        <f t="shared" si="17"/>
        <v>836.6</v>
      </c>
      <c r="Q57" s="26">
        <f t="shared" si="13"/>
        <v>2070.6000000000004</v>
      </c>
      <c r="R57" s="17">
        <v>250</v>
      </c>
      <c r="S57" s="130">
        <f t="shared" si="18"/>
        <v>3157.2000000000003</v>
      </c>
      <c r="T57" s="140">
        <f t="shared" si="14"/>
        <v>140.41999999999999</v>
      </c>
      <c r="U57" s="145">
        <v>0</v>
      </c>
      <c r="V57" s="137">
        <v>0</v>
      </c>
      <c r="W57" s="140">
        <f t="shared" si="19"/>
        <v>140.41999999999999</v>
      </c>
      <c r="X57" s="143">
        <f t="shared" si="15"/>
        <v>3016.78</v>
      </c>
    </row>
    <row r="58" spans="1:24" x14ac:dyDescent="0.3">
      <c r="A58" s="5">
        <v>43</v>
      </c>
      <c r="B58" s="6">
        <v>9901381938</v>
      </c>
      <c r="C58" s="6" t="s">
        <v>198</v>
      </c>
      <c r="D58" s="18">
        <v>1565136</v>
      </c>
      <c r="E58" s="28" t="s">
        <v>48</v>
      </c>
      <c r="F58" s="21" t="s">
        <v>55</v>
      </c>
      <c r="G58" s="29">
        <v>2422042280115</v>
      </c>
      <c r="H58" s="49">
        <v>62215434</v>
      </c>
      <c r="I58" s="21">
        <v>3628011282</v>
      </c>
      <c r="J58" s="102" t="s">
        <v>70</v>
      </c>
      <c r="K58" s="51">
        <v>43101</v>
      </c>
      <c r="L58" s="51"/>
      <c r="M58" s="28" t="s">
        <v>52</v>
      </c>
      <c r="N58" s="57">
        <v>71.400000000000006</v>
      </c>
      <c r="O58" s="14">
        <f t="shared" si="16"/>
        <v>29</v>
      </c>
      <c r="P58" s="15">
        <f t="shared" si="17"/>
        <v>836.6</v>
      </c>
      <c r="Q58" s="26">
        <f t="shared" si="13"/>
        <v>2070.6000000000004</v>
      </c>
      <c r="R58" s="17">
        <v>250</v>
      </c>
      <c r="S58" s="130">
        <f t="shared" si="18"/>
        <v>3157.2000000000003</v>
      </c>
      <c r="T58" s="140">
        <f t="shared" si="14"/>
        <v>140.41999999999999</v>
      </c>
      <c r="U58" s="145">
        <v>0</v>
      </c>
      <c r="V58" s="137">
        <v>0</v>
      </c>
      <c r="W58" s="140">
        <f t="shared" si="19"/>
        <v>140.41999999999999</v>
      </c>
      <c r="X58" s="143">
        <f t="shared" si="15"/>
        <v>3016.78</v>
      </c>
    </row>
    <row r="59" spans="1:24" x14ac:dyDescent="0.3">
      <c r="A59" s="5">
        <v>44</v>
      </c>
      <c r="B59" s="6">
        <v>990099359</v>
      </c>
      <c r="C59" s="6" t="s">
        <v>199</v>
      </c>
      <c r="D59" s="18">
        <v>1565137</v>
      </c>
      <c r="E59" s="28" t="s">
        <v>48</v>
      </c>
      <c r="F59" s="21" t="s">
        <v>55</v>
      </c>
      <c r="G59" s="29">
        <v>1940133240114</v>
      </c>
      <c r="H59" s="21">
        <v>40848558</v>
      </c>
      <c r="I59" s="21">
        <v>3216003437</v>
      </c>
      <c r="J59" s="102" t="s">
        <v>71</v>
      </c>
      <c r="K59" s="51">
        <v>43101</v>
      </c>
      <c r="L59" s="51"/>
      <c r="M59" s="28" t="s">
        <v>52</v>
      </c>
      <c r="N59" s="57">
        <v>71.400000000000006</v>
      </c>
      <c r="O59" s="14">
        <f t="shared" si="16"/>
        <v>29</v>
      </c>
      <c r="P59" s="15">
        <f t="shared" si="17"/>
        <v>836.6</v>
      </c>
      <c r="Q59" s="26">
        <f t="shared" si="13"/>
        <v>2070.6000000000004</v>
      </c>
      <c r="R59" s="17">
        <v>250</v>
      </c>
      <c r="S59" s="130">
        <f t="shared" si="18"/>
        <v>3157.2000000000003</v>
      </c>
      <c r="T59" s="140">
        <f t="shared" si="14"/>
        <v>140.41999999999999</v>
      </c>
      <c r="U59" s="145">
        <v>0</v>
      </c>
      <c r="V59" s="137">
        <v>0</v>
      </c>
      <c r="W59" s="140">
        <f t="shared" si="19"/>
        <v>140.41999999999999</v>
      </c>
      <c r="X59" s="143">
        <f t="shared" si="15"/>
        <v>3016.78</v>
      </c>
    </row>
    <row r="60" spans="1:24" ht="19.5" customHeight="1" x14ac:dyDescent="0.3">
      <c r="A60" s="5">
        <v>45</v>
      </c>
      <c r="B60" s="6">
        <v>9901355143</v>
      </c>
      <c r="C60" s="6" t="s">
        <v>205</v>
      </c>
      <c r="D60" s="18">
        <v>1565138</v>
      </c>
      <c r="E60" s="28" t="s">
        <v>48</v>
      </c>
      <c r="F60" s="21" t="s">
        <v>55</v>
      </c>
      <c r="G60" s="29">
        <v>2572077241210</v>
      </c>
      <c r="H60" s="49">
        <v>15958965</v>
      </c>
      <c r="I60" s="21">
        <v>3661014699</v>
      </c>
      <c r="J60" s="102" t="s">
        <v>72</v>
      </c>
      <c r="K60" s="51">
        <v>43101</v>
      </c>
      <c r="L60" s="51"/>
      <c r="M60" s="28" t="s">
        <v>52</v>
      </c>
      <c r="N60" s="57">
        <v>71.400000000000006</v>
      </c>
      <c r="O60" s="14">
        <f t="shared" si="16"/>
        <v>29</v>
      </c>
      <c r="P60" s="15">
        <f t="shared" si="17"/>
        <v>836.6</v>
      </c>
      <c r="Q60" s="26">
        <f t="shared" si="13"/>
        <v>2070.6000000000004</v>
      </c>
      <c r="R60" s="17">
        <v>250</v>
      </c>
      <c r="S60" s="130">
        <f t="shared" si="18"/>
        <v>3157.2000000000003</v>
      </c>
      <c r="T60" s="140">
        <f t="shared" si="14"/>
        <v>140.41999999999999</v>
      </c>
      <c r="U60" s="145">
        <v>0</v>
      </c>
      <c r="V60" s="137">
        <v>0</v>
      </c>
      <c r="W60" s="140">
        <f t="shared" si="19"/>
        <v>140.41999999999999</v>
      </c>
      <c r="X60" s="143">
        <f t="shared" si="15"/>
        <v>3016.78</v>
      </c>
    </row>
    <row r="61" spans="1:24" x14ac:dyDescent="0.3">
      <c r="A61" s="5">
        <v>46</v>
      </c>
      <c r="B61" s="6">
        <v>9901390586</v>
      </c>
      <c r="C61" s="6" t="s">
        <v>206</v>
      </c>
      <c r="D61" s="18">
        <v>1565139</v>
      </c>
      <c r="E61" s="28" t="s">
        <v>48</v>
      </c>
      <c r="F61" s="21" t="s">
        <v>55</v>
      </c>
      <c r="G61" s="29">
        <v>2526787370101</v>
      </c>
      <c r="H61" s="49">
        <v>7053819</v>
      </c>
      <c r="I61" s="21">
        <v>3216033718</v>
      </c>
      <c r="J61" s="103" t="s">
        <v>73</v>
      </c>
      <c r="K61" s="51">
        <v>43101</v>
      </c>
      <c r="L61" s="51"/>
      <c r="M61" s="28" t="s">
        <v>52</v>
      </c>
      <c r="N61" s="57">
        <v>71.400000000000006</v>
      </c>
      <c r="O61" s="14">
        <f t="shared" si="16"/>
        <v>29</v>
      </c>
      <c r="P61" s="15">
        <f t="shared" si="17"/>
        <v>836.6</v>
      </c>
      <c r="Q61" s="26">
        <f t="shared" si="13"/>
        <v>2070.6000000000004</v>
      </c>
      <c r="R61" s="17">
        <v>250</v>
      </c>
      <c r="S61" s="130">
        <f t="shared" si="18"/>
        <v>3157.2000000000003</v>
      </c>
      <c r="T61" s="140">
        <f t="shared" si="14"/>
        <v>140.41999999999999</v>
      </c>
      <c r="U61" s="145">
        <v>0</v>
      </c>
      <c r="V61" s="137">
        <v>0</v>
      </c>
      <c r="W61" s="140">
        <f t="shared" si="19"/>
        <v>140.41999999999999</v>
      </c>
      <c r="X61" s="143">
        <f t="shared" si="15"/>
        <v>3016.78</v>
      </c>
    </row>
    <row r="62" spans="1:24" x14ac:dyDescent="0.3">
      <c r="A62" s="5">
        <v>47</v>
      </c>
      <c r="B62" s="6">
        <v>9901053470</v>
      </c>
      <c r="C62" s="6" t="s">
        <v>207</v>
      </c>
      <c r="D62" s="18">
        <v>1565148</v>
      </c>
      <c r="E62" s="28" t="s">
        <v>48</v>
      </c>
      <c r="F62" s="21" t="s">
        <v>55</v>
      </c>
      <c r="G62" s="29">
        <v>2342838660101</v>
      </c>
      <c r="H62" s="49">
        <v>68620519</v>
      </c>
      <c r="I62" s="21">
        <v>3078038775</v>
      </c>
      <c r="J62" s="102" t="s">
        <v>74</v>
      </c>
      <c r="K62" s="51">
        <v>43466</v>
      </c>
      <c r="L62" s="51">
        <v>37258</v>
      </c>
      <c r="M62" s="28" t="s">
        <v>52</v>
      </c>
      <c r="N62" s="57">
        <v>71.400000000000006</v>
      </c>
      <c r="O62" s="14">
        <f t="shared" si="16"/>
        <v>29</v>
      </c>
      <c r="P62" s="15">
        <f t="shared" si="17"/>
        <v>836.6</v>
      </c>
      <c r="Q62" s="26">
        <f t="shared" si="13"/>
        <v>2070.6000000000004</v>
      </c>
      <c r="R62" s="17">
        <v>250</v>
      </c>
      <c r="S62" s="130">
        <f t="shared" si="18"/>
        <v>3157.2000000000003</v>
      </c>
      <c r="T62" s="140">
        <f t="shared" si="14"/>
        <v>140.41999999999999</v>
      </c>
      <c r="U62" s="145">
        <v>0</v>
      </c>
      <c r="V62" s="137">
        <v>0</v>
      </c>
      <c r="W62" s="140">
        <f t="shared" si="19"/>
        <v>140.41999999999999</v>
      </c>
      <c r="X62" s="143">
        <f t="shared" si="15"/>
        <v>3016.78</v>
      </c>
    </row>
    <row r="63" spans="1:24" ht="18" customHeight="1" x14ac:dyDescent="0.3">
      <c r="A63" s="5">
        <v>48</v>
      </c>
      <c r="B63" s="6">
        <v>9901300745</v>
      </c>
      <c r="C63" s="6" t="s">
        <v>208</v>
      </c>
      <c r="D63" s="18">
        <v>1565149</v>
      </c>
      <c r="E63" s="28" t="s">
        <v>48</v>
      </c>
      <c r="F63" s="21" t="s">
        <v>30</v>
      </c>
      <c r="G63" s="29">
        <v>2250745321109</v>
      </c>
      <c r="H63" s="49">
        <v>30535506</v>
      </c>
      <c r="I63" s="21">
        <v>3661012641</v>
      </c>
      <c r="J63" s="103" t="s">
        <v>76</v>
      </c>
      <c r="K63" s="60">
        <v>43101</v>
      </c>
      <c r="L63" s="60"/>
      <c r="M63" s="28" t="s">
        <v>52</v>
      </c>
      <c r="N63" s="61">
        <v>71.400000000000006</v>
      </c>
      <c r="O63" s="14">
        <f t="shared" si="16"/>
        <v>29</v>
      </c>
      <c r="P63" s="15">
        <f t="shared" si="17"/>
        <v>836.6</v>
      </c>
      <c r="Q63" s="26">
        <f t="shared" si="13"/>
        <v>2070.6000000000004</v>
      </c>
      <c r="R63" s="17">
        <v>250</v>
      </c>
      <c r="S63" s="130">
        <f t="shared" si="18"/>
        <v>3157.2000000000003</v>
      </c>
      <c r="T63" s="140">
        <f t="shared" si="14"/>
        <v>140.41999999999999</v>
      </c>
      <c r="U63" s="145">
        <v>0</v>
      </c>
      <c r="V63" s="137">
        <v>417.6</v>
      </c>
      <c r="W63" s="140">
        <f t="shared" si="19"/>
        <v>558.02</v>
      </c>
      <c r="X63" s="143">
        <f t="shared" si="15"/>
        <v>2599.1799999999998</v>
      </c>
    </row>
    <row r="64" spans="1:24" x14ac:dyDescent="0.3">
      <c r="A64" s="5">
        <v>49</v>
      </c>
      <c r="B64" s="6">
        <v>990099265</v>
      </c>
      <c r="C64" s="6" t="s">
        <v>209</v>
      </c>
      <c r="D64" s="18">
        <v>1565150</v>
      </c>
      <c r="E64" s="28" t="s">
        <v>48</v>
      </c>
      <c r="F64" s="21" t="s">
        <v>30</v>
      </c>
      <c r="G64" s="29">
        <v>1842087420116</v>
      </c>
      <c r="H64" s="49">
        <v>50414623</v>
      </c>
      <c r="I64" s="21">
        <v>3229011717</v>
      </c>
      <c r="J64" s="103" t="s">
        <v>77</v>
      </c>
      <c r="K64" s="22">
        <v>43101</v>
      </c>
      <c r="L64" s="22">
        <v>37988</v>
      </c>
      <c r="M64" s="28" t="s">
        <v>52</v>
      </c>
      <c r="N64" s="24">
        <v>71.400000000000006</v>
      </c>
      <c r="O64" s="14">
        <f t="shared" si="16"/>
        <v>29</v>
      </c>
      <c r="P64" s="15">
        <f t="shared" si="17"/>
        <v>836.6</v>
      </c>
      <c r="Q64" s="26">
        <f t="shared" si="13"/>
        <v>2070.6000000000004</v>
      </c>
      <c r="R64" s="17">
        <v>250</v>
      </c>
      <c r="S64" s="130">
        <f t="shared" si="18"/>
        <v>3157.2000000000003</v>
      </c>
      <c r="T64" s="140">
        <f t="shared" si="14"/>
        <v>140.41999999999999</v>
      </c>
      <c r="U64" s="145">
        <v>0</v>
      </c>
      <c r="V64" s="145"/>
      <c r="W64" s="140">
        <f t="shared" si="19"/>
        <v>140.41999999999999</v>
      </c>
      <c r="X64" s="143">
        <f t="shared" si="15"/>
        <v>3016.78</v>
      </c>
    </row>
    <row r="65" spans="1:24" x14ac:dyDescent="0.3">
      <c r="A65" s="5">
        <v>50</v>
      </c>
      <c r="B65" s="6">
        <v>9901402381</v>
      </c>
      <c r="C65" s="6" t="s">
        <v>211</v>
      </c>
      <c r="D65" s="18">
        <v>1565151</v>
      </c>
      <c r="E65" s="28" t="s">
        <v>48</v>
      </c>
      <c r="F65" s="21" t="s">
        <v>30</v>
      </c>
      <c r="G65" s="29">
        <v>2576489840313</v>
      </c>
      <c r="H65" s="49">
        <v>37047566</v>
      </c>
      <c r="I65" s="21">
        <v>3287038930</v>
      </c>
      <c r="J65" s="102" t="s">
        <v>78</v>
      </c>
      <c r="K65" s="22">
        <v>43101</v>
      </c>
      <c r="L65" s="22"/>
      <c r="M65" s="28" t="s">
        <v>52</v>
      </c>
      <c r="N65" s="24">
        <v>71.400000000000006</v>
      </c>
      <c r="O65" s="14">
        <f t="shared" si="16"/>
        <v>29</v>
      </c>
      <c r="P65" s="15">
        <f t="shared" si="17"/>
        <v>836.6</v>
      </c>
      <c r="Q65" s="26">
        <f t="shared" si="13"/>
        <v>2070.6000000000004</v>
      </c>
      <c r="R65" s="17">
        <v>250</v>
      </c>
      <c r="S65" s="130">
        <f t="shared" si="18"/>
        <v>3157.2000000000003</v>
      </c>
      <c r="T65" s="140">
        <f t="shared" si="14"/>
        <v>140.41999999999999</v>
      </c>
      <c r="U65" s="145">
        <v>2824.29</v>
      </c>
      <c r="V65" s="137">
        <v>0</v>
      </c>
      <c r="W65" s="140">
        <f t="shared" si="19"/>
        <v>2964.71</v>
      </c>
      <c r="X65" s="143">
        <f t="shared" si="15"/>
        <v>192.49</v>
      </c>
    </row>
    <row r="66" spans="1:24" x14ac:dyDescent="0.3">
      <c r="A66" s="5">
        <v>51</v>
      </c>
      <c r="B66" s="6">
        <v>9901434023</v>
      </c>
      <c r="C66" s="6" t="s">
        <v>210</v>
      </c>
      <c r="D66" s="18">
        <v>1565152</v>
      </c>
      <c r="E66" s="28" t="s">
        <v>48</v>
      </c>
      <c r="F66" s="21" t="s">
        <v>30</v>
      </c>
      <c r="G66" s="53">
        <v>1698716140101</v>
      </c>
      <c r="H66" s="49">
        <v>47565764</v>
      </c>
      <c r="I66" s="54">
        <v>4216002514</v>
      </c>
      <c r="J66" s="102" t="s">
        <v>147</v>
      </c>
      <c r="K66" s="55">
        <v>44929</v>
      </c>
      <c r="L66" s="55">
        <v>44929</v>
      </c>
      <c r="M66" s="56"/>
      <c r="N66" s="24">
        <v>71.400000000000006</v>
      </c>
      <c r="O66" s="14">
        <f t="shared" si="16"/>
        <v>29</v>
      </c>
      <c r="P66" s="15">
        <f t="shared" si="17"/>
        <v>836.6</v>
      </c>
      <c r="Q66" s="26">
        <f t="shared" si="13"/>
        <v>2070.6000000000004</v>
      </c>
      <c r="R66" s="17">
        <v>250</v>
      </c>
      <c r="S66" s="130">
        <f t="shared" si="18"/>
        <v>3157.2000000000003</v>
      </c>
      <c r="T66" s="140">
        <f t="shared" si="14"/>
        <v>140.41999999999999</v>
      </c>
      <c r="U66" s="145">
        <v>0</v>
      </c>
      <c r="V66" s="137">
        <v>0</v>
      </c>
      <c r="W66" s="140">
        <f t="shared" si="19"/>
        <v>140.41999999999999</v>
      </c>
      <c r="X66" s="143">
        <f t="shared" si="15"/>
        <v>3016.78</v>
      </c>
    </row>
    <row r="67" spans="1:24" x14ac:dyDescent="0.3">
      <c r="A67" s="5">
        <v>52</v>
      </c>
      <c r="B67" s="6">
        <v>9901405736</v>
      </c>
      <c r="C67" s="6" t="s">
        <v>212</v>
      </c>
      <c r="D67" s="18">
        <v>1565153</v>
      </c>
      <c r="E67" s="28" t="s">
        <v>48</v>
      </c>
      <c r="F67" s="7" t="s">
        <v>30</v>
      </c>
      <c r="G67" s="62">
        <v>2108026340114</v>
      </c>
      <c r="H67" s="49">
        <v>96791411</v>
      </c>
      <c r="I67" s="7">
        <v>3164078632</v>
      </c>
      <c r="J67" s="103" t="s">
        <v>79</v>
      </c>
      <c r="K67" s="22">
        <v>43101</v>
      </c>
      <c r="L67" s="22"/>
      <c r="M67" s="28" t="s">
        <v>52</v>
      </c>
      <c r="N67" s="24">
        <v>71.400000000000006</v>
      </c>
      <c r="O67" s="14">
        <f t="shared" si="16"/>
        <v>29</v>
      </c>
      <c r="P67" s="15">
        <f t="shared" si="17"/>
        <v>836.6</v>
      </c>
      <c r="Q67" s="26">
        <f t="shared" si="13"/>
        <v>2070.6000000000004</v>
      </c>
      <c r="R67" s="17">
        <v>250</v>
      </c>
      <c r="S67" s="130">
        <f t="shared" si="18"/>
        <v>3157.2000000000003</v>
      </c>
      <c r="T67" s="140">
        <f t="shared" si="14"/>
        <v>140.41999999999999</v>
      </c>
      <c r="U67" s="145">
        <v>999.01</v>
      </c>
      <c r="V67" s="137">
        <v>0</v>
      </c>
      <c r="W67" s="140">
        <f t="shared" si="19"/>
        <v>1139.43</v>
      </c>
      <c r="X67" s="143">
        <f t="shared" si="15"/>
        <v>2017.77</v>
      </c>
    </row>
    <row r="68" spans="1:24" x14ac:dyDescent="0.3">
      <c r="A68" s="5">
        <v>53</v>
      </c>
      <c r="B68" s="6">
        <v>9901451096</v>
      </c>
      <c r="C68" s="6" t="s">
        <v>213</v>
      </c>
      <c r="D68" s="63">
        <v>1565154</v>
      </c>
      <c r="E68" s="64" t="s">
        <v>48</v>
      </c>
      <c r="F68" s="54" t="s">
        <v>30</v>
      </c>
      <c r="G68" s="53">
        <v>1644087542205</v>
      </c>
      <c r="H68" s="65">
        <v>3542602</v>
      </c>
      <c r="I68" s="54">
        <v>3493056812</v>
      </c>
      <c r="J68" s="104" t="s">
        <v>80</v>
      </c>
      <c r="K68" s="22">
        <v>43466</v>
      </c>
      <c r="L68" s="22"/>
      <c r="M68" s="28" t="s">
        <v>52</v>
      </c>
      <c r="N68" s="24">
        <v>71.400000000000006</v>
      </c>
      <c r="O68" s="14">
        <f t="shared" si="16"/>
        <v>29</v>
      </c>
      <c r="P68" s="15">
        <f t="shared" si="17"/>
        <v>836.6</v>
      </c>
      <c r="Q68" s="26">
        <f t="shared" si="13"/>
        <v>2070.6000000000004</v>
      </c>
      <c r="R68" s="17">
        <v>250</v>
      </c>
      <c r="S68" s="130">
        <f t="shared" si="18"/>
        <v>3157.2000000000003</v>
      </c>
      <c r="T68" s="140">
        <f t="shared" si="14"/>
        <v>140.41999999999999</v>
      </c>
      <c r="U68" s="145">
        <v>0</v>
      </c>
      <c r="V68" s="137">
        <v>0</v>
      </c>
      <c r="W68" s="140">
        <f t="shared" si="19"/>
        <v>140.41999999999999</v>
      </c>
      <c r="X68" s="143">
        <f>ROUND(S68-W68,2)</f>
        <v>3016.78</v>
      </c>
    </row>
    <row r="69" spans="1:24" x14ac:dyDescent="0.3">
      <c r="A69" s="5">
        <v>54</v>
      </c>
      <c r="B69" s="6">
        <v>9901433974</v>
      </c>
      <c r="C69" s="6" t="s">
        <v>214</v>
      </c>
      <c r="D69" s="18">
        <v>1565155</v>
      </c>
      <c r="E69" s="28" t="s">
        <v>48</v>
      </c>
      <c r="F69" s="21" t="s">
        <v>30</v>
      </c>
      <c r="G69" s="29">
        <v>1721662680114</v>
      </c>
      <c r="H69" s="49">
        <v>29559545</v>
      </c>
      <c r="I69" s="21">
        <v>3216003318</v>
      </c>
      <c r="J69" s="103" t="s">
        <v>81</v>
      </c>
      <c r="K69" s="22">
        <v>39084</v>
      </c>
      <c r="L69" s="22"/>
      <c r="M69" s="28" t="s">
        <v>52</v>
      </c>
      <c r="N69" s="24">
        <v>71.400000000000006</v>
      </c>
      <c r="O69" s="14">
        <f t="shared" si="16"/>
        <v>29</v>
      </c>
      <c r="P69" s="15">
        <f t="shared" si="17"/>
        <v>836.6</v>
      </c>
      <c r="Q69" s="26">
        <f t="shared" si="13"/>
        <v>2070.6000000000004</v>
      </c>
      <c r="R69" s="17">
        <v>250</v>
      </c>
      <c r="S69" s="130">
        <f t="shared" si="18"/>
        <v>3157.2000000000003</v>
      </c>
      <c r="T69" s="140">
        <f t="shared" si="14"/>
        <v>140.41999999999999</v>
      </c>
      <c r="U69" s="145">
        <v>0</v>
      </c>
      <c r="V69" s="137">
        <v>0</v>
      </c>
      <c r="W69" s="137">
        <f>ROUND(SUM(T69:V69),2)</f>
        <v>140.41999999999999</v>
      </c>
      <c r="X69" s="143">
        <f>ROUND(S69-W69,2)</f>
        <v>3016.78</v>
      </c>
    </row>
    <row r="70" spans="1:24" x14ac:dyDescent="0.3">
      <c r="A70" s="5">
        <v>55</v>
      </c>
      <c r="B70" s="6">
        <v>9901434026</v>
      </c>
      <c r="C70" s="6" t="s">
        <v>215</v>
      </c>
      <c r="D70" s="18">
        <v>1565131</v>
      </c>
      <c r="E70" s="28" t="s">
        <v>48</v>
      </c>
      <c r="F70" s="21" t="s">
        <v>30</v>
      </c>
      <c r="G70" s="29">
        <v>1725481280114</v>
      </c>
      <c r="H70" s="49">
        <v>40504891</v>
      </c>
      <c r="I70" s="21">
        <v>3216001700</v>
      </c>
      <c r="J70" s="103" t="s">
        <v>145</v>
      </c>
      <c r="K70" s="55">
        <v>44929</v>
      </c>
      <c r="L70" s="55">
        <v>44929</v>
      </c>
      <c r="M70" s="56"/>
      <c r="N70" s="24">
        <v>71.400000000000006</v>
      </c>
      <c r="O70" s="14">
        <f t="shared" si="16"/>
        <v>29</v>
      </c>
      <c r="P70" s="15">
        <f t="shared" si="17"/>
        <v>836.6</v>
      </c>
      <c r="Q70" s="26">
        <f t="shared" si="13"/>
        <v>2070.6000000000004</v>
      </c>
      <c r="R70" s="17">
        <v>250</v>
      </c>
      <c r="S70" s="130">
        <f t="shared" si="18"/>
        <v>3157.2000000000003</v>
      </c>
      <c r="T70" s="140">
        <f t="shared" si="14"/>
        <v>140.41999999999999</v>
      </c>
      <c r="U70" s="145">
        <v>0</v>
      </c>
      <c r="V70" s="137">
        <v>0</v>
      </c>
      <c r="W70" s="137">
        <f t="shared" ref="W70:W91" si="22">ROUND(SUM(T70:V70),2)</f>
        <v>140.41999999999999</v>
      </c>
      <c r="X70" s="143">
        <f>ROUND(S70-W70,2)</f>
        <v>3016.78</v>
      </c>
    </row>
    <row r="71" spans="1:24" x14ac:dyDescent="0.3">
      <c r="A71" s="5">
        <v>56</v>
      </c>
      <c r="B71" s="6">
        <v>9901434027</v>
      </c>
      <c r="C71" s="6" t="s">
        <v>216</v>
      </c>
      <c r="D71" s="18">
        <v>1565156</v>
      </c>
      <c r="E71" s="28" t="s">
        <v>48</v>
      </c>
      <c r="F71" s="21" t="s">
        <v>30</v>
      </c>
      <c r="G71" s="29">
        <v>1818932660101</v>
      </c>
      <c r="H71" s="49">
        <v>42113741</v>
      </c>
      <c r="I71" s="21">
        <v>3234009071</v>
      </c>
      <c r="J71" s="103" t="s">
        <v>146</v>
      </c>
      <c r="K71" s="55">
        <v>44929</v>
      </c>
      <c r="L71" s="55">
        <v>44929</v>
      </c>
      <c r="M71" s="56"/>
      <c r="N71" s="24">
        <v>71.400000000000006</v>
      </c>
      <c r="O71" s="14">
        <f t="shared" si="16"/>
        <v>29</v>
      </c>
      <c r="P71" s="15">
        <f t="shared" si="17"/>
        <v>836.6</v>
      </c>
      <c r="Q71" s="26">
        <f t="shared" si="13"/>
        <v>2070.6000000000004</v>
      </c>
      <c r="R71" s="17">
        <v>250</v>
      </c>
      <c r="S71" s="130">
        <f t="shared" si="18"/>
        <v>3157.2000000000003</v>
      </c>
      <c r="T71" s="140">
        <f t="shared" si="14"/>
        <v>140.41999999999999</v>
      </c>
      <c r="U71" s="145">
        <v>0</v>
      </c>
      <c r="V71" s="137">
        <v>0</v>
      </c>
      <c r="W71" s="137">
        <f t="shared" si="22"/>
        <v>140.41999999999999</v>
      </c>
      <c r="X71" s="143">
        <f t="shared" ref="X71:X92" si="23">ROUND(S71-W71,2)</f>
        <v>3016.78</v>
      </c>
    </row>
    <row r="72" spans="1:24" x14ac:dyDescent="0.3">
      <c r="A72" s="5">
        <v>57</v>
      </c>
      <c r="B72" s="6">
        <v>9901434028</v>
      </c>
      <c r="C72" s="6" t="s">
        <v>217</v>
      </c>
      <c r="D72" s="18">
        <v>1565157</v>
      </c>
      <c r="E72" s="28" t="s">
        <v>48</v>
      </c>
      <c r="F72" s="21" t="s">
        <v>30</v>
      </c>
      <c r="G72" s="29">
        <v>1633974490511</v>
      </c>
      <c r="H72" s="49">
        <v>43350054</v>
      </c>
      <c r="I72" s="21">
        <v>3216001801</v>
      </c>
      <c r="J72" s="103" t="s">
        <v>82</v>
      </c>
      <c r="K72" s="22">
        <v>37834</v>
      </c>
      <c r="L72" s="22">
        <v>37834</v>
      </c>
      <c r="M72" s="28" t="s">
        <v>52</v>
      </c>
      <c r="N72" s="24">
        <v>71.400000000000006</v>
      </c>
      <c r="O72" s="14">
        <f t="shared" si="16"/>
        <v>29</v>
      </c>
      <c r="P72" s="15">
        <f t="shared" si="17"/>
        <v>836.6</v>
      </c>
      <c r="Q72" s="26">
        <f t="shared" si="13"/>
        <v>2070.6000000000004</v>
      </c>
      <c r="R72" s="17">
        <v>250</v>
      </c>
      <c r="S72" s="130">
        <f t="shared" si="18"/>
        <v>3157.2000000000003</v>
      </c>
      <c r="T72" s="140">
        <f t="shared" si="14"/>
        <v>140.41999999999999</v>
      </c>
      <c r="U72" s="145">
        <v>0</v>
      </c>
      <c r="V72" s="137">
        <v>0</v>
      </c>
      <c r="W72" s="137">
        <f t="shared" si="22"/>
        <v>140.41999999999999</v>
      </c>
      <c r="X72" s="143">
        <f t="shared" si="23"/>
        <v>3016.78</v>
      </c>
    </row>
    <row r="73" spans="1:24" x14ac:dyDescent="0.3">
      <c r="A73" s="5">
        <v>58</v>
      </c>
      <c r="B73" s="6">
        <v>9901434030</v>
      </c>
      <c r="C73" s="6" t="s">
        <v>218</v>
      </c>
      <c r="D73" s="18">
        <v>1565158</v>
      </c>
      <c r="E73" s="28" t="s">
        <v>48</v>
      </c>
      <c r="F73" s="21" t="s">
        <v>30</v>
      </c>
      <c r="G73" s="29">
        <v>2363144670114</v>
      </c>
      <c r="H73" s="49">
        <v>33333688</v>
      </c>
      <c r="I73" s="21">
        <v>3164034252</v>
      </c>
      <c r="J73" s="103" t="s">
        <v>83</v>
      </c>
      <c r="K73" s="22">
        <v>39608</v>
      </c>
      <c r="L73" s="22"/>
      <c r="M73" s="28" t="s">
        <v>52</v>
      </c>
      <c r="N73" s="24">
        <v>71.400000000000006</v>
      </c>
      <c r="O73" s="14">
        <f t="shared" si="16"/>
        <v>29</v>
      </c>
      <c r="P73" s="15">
        <f t="shared" si="17"/>
        <v>836.6</v>
      </c>
      <c r="Q73" s="26">
        <f t="shared" si="13"/>
        <v>2070.6000000000004</v>
      </c>
      <c r="R73" s="17">
        <v>250</v>
      </c>
      <c r="S73" s="130">
        <f t="shared" si="18"/>
        <v>3157.2000000000003</v>
      </c>
      <c r="T73" s="140">
        <f t="shared" si="14"/>
        <v>140.41999999999999</v>
      </c>
      <c r="U73" s="145">
        <v>0</v>
      </c>
      <c r="V73" s="137">
        <v>0</v>
      </c>
      <c r="W73" s="137">
        <f t="shared" si="22"/>
        <v>140.41999999999999</v>
      </c>
      <c r="X73" s="143">
        <f t="shared" si="23"/>
        <v>3016.78</v>
      </c>
    </row>
    <row r="74" spans="1:24" x14ac:dyDescent="0.3">
      <c r="A74" s="5">
        <v>59</v>
      </c>
      <c r="B74" s="6">
        <v>9901000915</v>
      </c>
      <c r="C74" s="6" t="s">
        <v>219</v>
      </c>
      <c r="D74" s="18">
        <v>1565159</v>
      </c>
      <c r="E74" s="28" t="s">
        <v>48</v>
      </c>
      <c r="F74" s="21" t="s">
        <v>30</v>
      </c>
      <c r="G74" s="29">
        <v>2188035590114</v>
      </c>
      <c r="H74" s="49">
        <v>43591973</v>
      </c>
      <c r="I74" s="21">
        <v>3216001645</v>
      </c>
      <c r="J74" s="103" t="s">
        <v>84</v>
      </c>
      <c r="K74" s="22">
        <v>40179</v>
      </c>
      <c r="L74" s="22">
        <v>37258</v>
      </c>
      <c r="M74" s="28" t="s">
        <v>52</v>
      </c>
      <c r="N74" s="24">
        <v>71.400000000000006</v>
      </c>
      <c r="O74" s="14">
        <f t="shared" si="16"/>
        <v>29</v>
      </c>
      <c r="P74" s="15">
        <f t="shared" si="17"/>
        <v>836.6</v>
      </c>
      <c r="Q74" s="26">
        <f t="shared" si="13"/>
        <v>2070.6000000000004</v>
      </c>
      <c r="R74" s="17">
        <v>250</v>
      </c>
      <c r="S74" s="130">
        <f t="shared" si="18"/>
        <v>3157.2000000000003</v>
      </c>
      <c r="T74" s="140">
        <f t="shared" si="14"/>
        <v>140.41999999999999</v>
      </c>
      <c r="U74" s="145">
        <v>0</v>
      </c>
      <c r="V74" s="137">
        <v>0</v>
      </c>
      <c r="W74" s="137">
        <f t="shared" si="22"/>
        <v>140.41999999999999</v>
      </c>
      <c r="X74" s="143">
        <f t="shared" si="23"/>
        <v>3016.78</v>
      </c>
    </row>
    <row r="75" spans="1:24" x14ac:dyDescent="0.3">
      <c r="A75" s="5">
        <v>60</v>
      </c>
      <c r="B75" s="6">
        <v>9901434029</v>
      </c>
      <c r="C75" s="6" t="s">
        <v>220</v>
      </c>
      <c r="D75" s="18">
        <v>1565160</v>
      </c>
      <c r="E75" s="28" t="s">
        <v>48</v>
      </c>
      <c r="F75" s="21" t="s">
        <v>30</v>
      </c>
      <c r="G75" s="29">
        <v>2369129331013</v>
      </c>
      <c r="H75" s="49">
        <v>53914368</v>
      </c>
      <c r="I75" s="21">
        <v>3164031580</v>
      </c>
      <c r="J75" s="103" t="s">
        <v>148</v>
      </c>
      <c r="K75" s="55">
        <v>44929</v>
      </c>
      <c r="L75" s="55">
        <v>44929</v>
      </c>
      <c r="M75" s="56"/>
      <c r="N75" s="24">
        <v>71.400000000000006</v>
      </c>
      <c r="O75" s="14">
        <f t="shared" si="16"/>
        <v>29</v>
      </c>
      <c r="P75" s="15">
        <f t="shared" si="17"/>
        <v>836.6</v>
      </c>
      <c r="Q75" s="26">
        <f t="shared" si="13"/>
        <v>2070.6000000000004</v>
      </c>
      <c r="R75" s="17">
        <v>250</v>
      </c>
      <c r="S75" s="130">
        <f t="shared" si="18"/>
        <v>3157.2000000000003</v>
      </c>
      <c r="T75" s="140">
        <f t="shared" si="14"/>
        <v>140.41999999999999</v>
      </c>
      <c r="U75" s="145">
        <v>604.32000000000005</v>
      </c>
      <c r="V75" s="137">
        <v>0</v>
      </c>
      <c r="W75" s="137">
        <f t="shared" si="22"/>
        <v>744.74</v>
      </c>
      <c r="X75" s="143">
        <f t="shared" si="23"/>
        <v>2412.46</v>
      </c>
    </row>
    <row r="76" spans="1:24" x14ac:dyDescent="0.3">
      <c r="A76" s="5">
        <v>61</v>
      </c>
      <c r="B76" s="6">
        <v>9901434032</v>
      </c>
      <c r="C76" s="6" t="s">
        <v>221</v>
      </c>
      <c r="D76" s="18">
        <v>1565161</v>
      </c>
      <c r="E76" s="28" t="s">
        <v>48</v>
      </c>
      <c r="F76" s="21" t="s">
        <v>30</v>
      </c>
      <c r="G76" s="29">
        <v>1682425240114</v>
      </c>
      <c r="H76" s="49">
        <v>42113709</v>
      </c>
      <c r="I76" s="21">
        <v>3216004490</v>
      </c>
      <c r="J76" s="103" t="s">
        <v>85</v>
      </c>
      <c r="K76" s="22">
        <v>39084</v>
      </c>
      <c r="L76" s="22"/>
      <c r="M76" s="28" t="s">
        <v>52</v>
      </c>
      <c r="N76" s="24">
        <v>71.400000000000006</v>
      </c>
      <c r="O76" s="14">
        <f t="shared" si="16"/>
        <v>29</v>
      </c>
      <c r="P76" s="15">
        <f t="shared" si="17"/>
        <v>836.6</v>
      </c>
      <c r="Q76" s="26">
        <f t="shared" si="13"/>
        <v>2070.6000000000004</v>
      </c>
      <c r="R76" s="17">
        <v>250</v>
      </c>
      <c r="S76" s="130">
        <f t="shared" si="18"/>
        <v>3157.2000000000003</v>
      </c>
      <c r="T76" s="140">
        <f t="shared" si="14"/>
        <v>140.41999999999999</v>
      </c>
      <c r="U76" s="145">
        <v>0</v>
      </c>
      <c r="V76" s="137">
        <v>0</v>
      </c>
      <c r="W76" s="137">
        <f t="shared" si="22"/>
        <v>140.41999999999999</v>
      </c>
      <c r="X76" s="143">
        <f t="shared" si="23"/>
        <v>3016.78</v>
      </c>
    </row>
    <row r="77" spans="1:24" x14ac:dyDescent="0.3">
      <c r="A77" s="5">
        <v>62</v>
      </c>
      <c r="B77" s="6">
        <v>9901433976</v>
      </c>
      <c r="C77" s="6" t="s">
        <v>222</v>
      </c>
      <c r="D77" s="18">
        <v>1565162</v>
      </c>
      <c r="E77" s="28" t="s">
        <v>48</v>
      </c>
      <c r="F77" s="21" t="s">
        <v>30</v>
      </c>
      <c r="G77" s="29">
        <v>2187290730512</v>
      </c>
      <c r="H77" s="49">
        <v>41366794</v>
      </c>
      <c r="I77" s="21">
        <v>3216004353</v>
      </c>
      <c r="J77" s="103" t="s">
        <v>86</v>
      </c>
      <c r="K77" s="22">
        <v>39084</v>
      </c>
      <c r="L77" s="22"/>
      <c r="M77" s="28" t="s">
        <v>52</v>
      </c>
      <c r="N77" s="24">
        <v>71.400000000000006</v>
      </c>
      <c r="O77" s="14">
        <f t="shared" si="16"/>
        <v>29</v>
      </c>
      <c r="P77" s="15">
        <f t="shared" si="17"/>
        <v>836.6</v>
      </c>
      <c r="Q77" s="26">
        <f t="shared" si="13"/>
        <v>2070.6000000000004</v>
      </c>
      <c r="R77" s="17">
        <v>250</v>
      </c>
      <c r="S77" s="130">
        <f t="shared" si="18"/>
        <v>3157.2000000000003</v>
      </c>
      <c r="T77" s="140">
        <f t="shared" si="14"/>
        <v>140.41999999999999</v>
      </c>
      <c r="U77" s="145">
        <v>0</v>
      </c>
      <c r="V77" s="137">
        <v>0</v>
      </c>
      <c r="W77" s="137">
        <f t="shared" si="22"/>
        <v>140.41999999999999</v>
      </c>
      <c r="X77" s="143">
        <f t="shared" si="23"/>
        <v>3016.78</v>
      </c>
    </row>
    <row r="78" spans="1:24" x14ac:dyDescent="0.3">
      <c r="A78" s="5">
        <v>63</v>
      </c>
      <c r="B78" s="6">
        <v>9901494342</v>
      </c>
      <c r="C78" s="6" t="s">
        <v>223</v>
      </c>
      <c r="D78" s="18">
        <v>1565163</v>
      </c>
      <c r="E78" s="28" t="s">
        <v>48</v>
      </c>
      <c r="F78" s="21" t="s">
        <v>30</v>
      </c>
      <c r="G78" s="29">
        <v>2239085840117</v>
      </c>
      <c r="H78" s="49">
        <v>61631205</v>
      </c>
      <c r="I78" s="21">
        <v>3287045581</v>
      </c>
      <c r="J78" s="103" t="s">
        <v>87</v>
      </c>
      <c r="K78" s="22">
        <v>44105</v>
      </c>
      <c r="L78" s="22"/>
      <c r="M78" s="28" t="s">
        <v>52</v>
      </c>
      <c r="N78" s="24">
        <v>71.400000000000006</v>
      </c>
      <c r="O78" s="14">
        <f t="shared" si="16"/>
        <v>29</v>
      </c>
      <c r="P78" s="15">
        <f t="shared" si="17"/>
        <v>836.6</v>
      </c>
      <c r="Q78" s="26">
        <f t="shared" si="13"/>
        <v>2070.6000000000004</v>
      </c>
      <c r="R78" s="17">
        <v>250</v>
      </c>
      <c r="S78" s="130">
        <f t="shared" si="18"/>
        <v>3157.2000000000003</v>
      </c>
      <c r="T78" s="140">
        <f t="shared" si="14"/>
        <v>140.41999999999999</v>
      </c>
      <c r="U78" s="145">
        <v>0</v>
      </c>
      <c r="V78" s="137">
        <v>0</v>
      </c>
      <c r="W78" s="137">
        <f t="shared" si="22"/>
        <v>140.41999999999999</v>
      </c>
      <c r="X78" s="143">
        <f t="shared" si="23"/>
        <v>3016.78</v>
      </c>
    </row>
    <row r="79" spans="1:24" ht="18" customHeight="1" x14ac:dyDescent="0.3">
      <c r="A79" s="5">
        <v>64</v>
      </c>
      <c r="B79" s="6">
        <v>990099297</v>
      </c>
      <c r="C79" s="6" t="s">
        <v>234</v>
      </c>
      <c r="D79" s="18">
        <v>1565164</v>
      </c>
      <c r="E79" s="28" t="s">
        <v>48</v>
      </c>
      <c r="F79" s="21" t="s">
        <v>30</v>
      </c>
      <c r="G79" s="29">
        <v>1904017880117</v>
      </c>
      <c r="H79" s="49">
        <v>48668028</v>
      </c>
      <c r="I79" s="21">
        <v>3216001627</v>
      </c>
      <c r="J79" s="103" t="s">
        <v>88</v>
      </c>
      <c r="K79" s="22">
        <v>41306</v>
      </c>
      <c r="L79" s="22">
        <v>38412</v>
      </c>
      <c r="M79" s="28" t="s">
        <v>52</v>
      </c>
      <c r="N79" s="24">
        <v>71.400000000000006</v>
      </c>
      <c r="O79" s="14">
        <f t="shared" si="16"/>
        <v>29</v>
      </c>
      <c r="P79" s="15">
        <f t="shared" si="17"/>
        <v>836.6</v>
      </c>
      <c r="Q79" s="26">
        <f t="shared" si="13"/>
        <v>2070.6000000000004</v>
      </c>
      <c r="R79" s="17">
        <v>250</v>
      </c>
      <c r="S79" s="130">
        <f t="shared" si="18"/>
        <v>3157.2000000000003</v>
      </c>
      <c r="T79" s="140">
        <f t="shared" si="14"/>
        <v>140.41999999999999</v>
      </c>
      <c r="U79" s="145">
        <v>0</v>
      </c>
      <c r="V79" s="137">
        <v>0</v>
      </c>
      <c r="W79" s="137">
        <f t="shared" si="22"/>
        <v>140.41999999999999</v>
      </c>
      <c r="X79" s="143">
        <f t="shared" si="23"/>
        <v>3016.78</v>
      </c>
    </row>
    <row r="80" spans="1:24" x14ac:dyDescent="0.3">
      <c r="A80" s="5">
        <v>65</v>
      </c>
      <c r="B80" s="6">
        <v>990099258</v>
      </c>
      <c r="C80" s="6" t="s">
        <v>224</v>
      </c>
      <c r="D80" s="18">
        <v>1565165</v>
      </c>
      <c r="E80" s="28" t="s">
        <v>48</v>
      </c>
      <c r="F80" s="21" t="s">
        <v>30</v>
      </c>
      <c r="G80" s="29">
        <v>1895270720117</v>
      </c>
      <c r="H80" s="49">
        <v>43299989</v>
      </c>
      <c r="I80" s="21">
        <v>3229010497</v>
      </c>
      <c r="J80" s="103" t="s">
        <v>89</v>
      </c>
      <c r="K80" s="22">
        <v>42370</v>
      </c>
      <c r="L80" s="22"/>
      <c r="M80" s="28" t="s">
        <v>52</v>
      </c>
      <c r="N80" s="24">
        <v>71.400000000000006</v>
      </c>
      <c r="O80" s="14">
        <f t="shared" si="16"/>
        <v>29</v>
      </c>
      <c r="P80" s="15">
        <f t="shared" si="17"/>
        <v>836.6</v>
      </c>
      <c r="Q80" s="26">
        <f t="shared" si="13"/>
        <v>2070.6000000000004</v>
      </c>
      <c r="R80" s="17">
        <v>250</v>
      </c>
      <c r="S80" s="130">
        <f t="shared" si="18"/>
        <v>3157.2000000000003</v>
      </c>
      <c r="T80" s="140">
        <f t="shared" si="14"/>
        <v>140.41999999999999</v>
      </c>
      <c r="U80" s="145">
        <v>0</v>
      </c>
      <c r="V80" s="137">
        <v>0</v>
      </c>
      <c r="W80" s="137">
        <f t="shared" si="22"/>
        <v>140.41999999999999</v>
      </c>
      <c r="X80" s="143">
        <f t="shared" si="23"/>
        <v>3016.78</v>
      </c>
    </row>
    <row r="81" spans="1:24" x14ac:dyDescent="0.3">
      <c r="A81" s="5">
        <v>66</v>
      </c>
      <c r="B81" s="6">
        <v>9901300744</v>
      </c>
      <c r="C81" s="6" t="s">
        <v>235</v>
      </c>
      <c r="D81" s="18">
        <v>1565166</v>
      </c>
      <c r="E81" s="28" t="s">
        <v>48</v>
      </c>
      <c r="F81" s="21" t="s">
        <v>30</v>
      </c>
      <c r="G81" s="29">
        <v>2272483170101</v>
      </c>
      <c r="H81" s="49">
        <v>81796978</v>
      </c>
      <c r="I81" s="21">
        <v>3815003829</v>
      </c>
      <c r="J81" s="102" t="s">
        <v>90</v>
      </c>
      <c r="K81" s="22">
        <v>43101</v>
      </c>
      <c r="L81" s="22"/>
      <c r="M81" s="28" t="s">
        <v>52</v>
      </c>
      <c r="N81" s="24">
        <v>71.400000000000006</v>
      </c>
      <c r="O81" s="14">
        <f t="shared" si="16"/>
        <v>29</v>
      </c>
      <c r="P81" s="15">
        <f t="shared" si="17"/>
        <v>836.6</v>
      </c>
      <c r="Q81" s="26">
        <f t="shared" si="13"/>
        <v>2070.6000000000004</v>
      </c>
      <c r="R81" s="17">
        <v>250</v>
      </c>
      <c r="S81" s="130">
        <f t="shared" si="18"/>
        <v>3157.2000000000003</v>
      </c>
      <c r="T81" s="140">
        <f t="shared" si="14"/>
        <v>140.41999999999999</v>
      </c>
      <c r="U81" s="145">
        <v>0</v>
      </c>
      <c r="V81" s="137">
        <v>0</v>
      </c>
      <c r="W81" s="137">
        <f t="shared" si="22"/>
        <v>140.41999999999999</v>
      </c>
      <c r="X81" s="143">
        <f t="shared" si="23"/>
        <v>3016.78</v>
      </c>
    </row>
    <row r="82" spans="1:24" x14ac:dyDescent="0.3">
      <c r="A82" s="5">
        <v>67</v>
      </c>
      <c r="B82" s="6">
        <v>9901451099</v>
      </c>
      <c r="C82" s="6" t="s">
        <v>225</v>
      </c>
      <c r="D82" s="18">
        <v>1565167</v>
      </c>
      <c r="E82" s="28" t="s">
        <v>48</v>
      </c>
      <c r="F82" s="21" t="s">
        <v>30</v>
      </c>
      <c r="G82" s="29">
        <v>1760872571005</v>
      </c>
      <c r="H82" s="49">
        <v>56844956</v>
      </c>
      <c r="I82" s="21">
        <v>3287041636</v>
      </c>
      <c r="J82" s="102" t="s">
        <v>91</v>
      </c>
      <c r="K82" s="22">
        <v>43346</v>
      </c>
      <c r="L82" s="22">
        <v>37258</v>
      </c>
      <c r="M82" s="28" t="s">
        <v>52</v>
      </c>
      <c r="N82" s="24">
        <v>71.400000000000006</v>
      </c>
      <c r="O82" s="14">
        <f t="shared" si="16"/>
        <v>29</v>
      </c>
      <c r="P82" s="15">
        <f t="shared" si="17"/>
        <v>836.6</v>
      </c>
      <c r="Q82" s="26">
        <f t="shared" si="13"/>
        <v>2070.6000000000004</v>
      </c>
      <c r="R82" s="17">
        <v>250</v>
      </c>
      <c r="S82" s="130">
        <f t="shared" si="18"/>
        <v>3157.2000000000003</v>
      </c>
      <c r="T82" s="140">
        <f t="shared" si="14"/>
        <v>140.41999999999999</v>
      </c>
      <c r="U82" s="145">
        <v>0</v>
      </c>
      <c r="V82" s="137">
        <v>0</v>
      </c>
      <c r="W82" s="137">
        <f t="shared" si="22"/>
        <v>140.41999999999999</v>
      </c>
      <c r="X82" s="143">
        <f t="shared" si="23"/>
        <v>3016.78</v>
      </c>
    </row>
    <row r="83" spans="1:24" x14ac:dyDescent="0.3">
      <c r="A83" s="5">
        <v>68</v>
      </c>
      <c r="B83" s="6">
        <v>9901351203</v>
      </c>
      <c r="C83" s="6" t="s">
        <v>232</v>
      </c>
      <c r="D83" s="18">
        <v>1565168</v>
      </c>
      <c r="E83" s="28" t="s">
        <v>48</v>
      </c>
      <c r="F83" s="21" t="s">
        <v>30</v>
      </c>
      <c r="G83" s="29">
        <v>1826272840512</v>
      </c>
      <c r="H83" s="49">
        <v>43135331</v>
      </c>
      <c r="I83" s="21">
        <v>3164073417</v>
      </c>
      <c r="J83" s="102" t="s">
        <v>92</v>
      </c>
      <c r="K83" s="22">
        <v>43101</v>
      </c>
      <c r="L83" s="22">
        <v>37289</v>
      </c>
      <c r="M83" s="28" t="s">
        <v>52</v>
      </c>
      <c r="N83" s="57">
        <v>71.400000000000006</v>
      </c>
      <c r="O83" s="14">
        <f t="shared" si="16"/>
        <v>29</v>
      </c>
      <c r="P83" s="15">
        <f t="shared" si="17"/>
        <v>836.6</v>
      </c>
      <c r="Q83" s="26">
        <f t="shared" si="13"/>
        <v>2070.6000000000004</v>
      </c>
      <c r="R83" s="17">
        <v>250</v>
      </c>
      <c r="S83" s="130">
        <f t="shared" si="18"/>
        <v>3157.2000000000003</v>
      </c>
      <c r="T83" s="140">
        <f t="shared" si="14"/>
        <v>140.41999999999999</v>
      </c>
      <c r="U83" s="145">
        <v>0</v>
      </c>
      <c r="V83" s="137">
        <v>0</v>
      </c>
      <c r="W83" s="137">
        <f t="shared" si="22"/>
        <v>140.41999999999999</v>
      </c>
      <c r="X83" s="143">
        <f t="shared" si="23"/>
        <v>3016.78</v>
      </c>
    </row>
    <row r="84" spans="1:24" x14ac:dyDescent="0.3">
      <c r="A84" s="5">
        <v>69</v>
      </c>
      <c r="B84" s="6">
        <v>9901358807</v>
      </c>
      <c r="C84" s="6" t="s">
        <v>236</v>
      </c>
      <c r="D84" s="18">
        <v>1565169</v>
      </c>
      <c r="E84" s="28" t="s">
        <v>163</v>
      </c>
      <c r="F84" s="21" t="s">
        <v>30</v>
      </c>
      <c r="G84" s="29">
        <v>2088995100114</v>
      </c>
      <c r="H84" s="49"/>
      <c r="I84" s="21"/>
      <c r="J84" s="102" t="s">
        <v>159</v>
      </c>
      <c r="K84" s="22"/>
      <c r="L84" s="22"/>
      <c r="M84" s="28"/>
      <c r="N84" s="57">
        <v>71.400000000000006</v>
      </c>
      <c r="O84" s="14">
        <v>29</v>
      </c>
      <c r="P84" s="15">
        <f t="shared" si="17"/>
        <v>836.6</v>
      </c>
      <c r="Q84" s="26">
        <f t="shared" si="13"/>
        <v>2070.6000000000004</v>
      </c>
      <c r="R84" s="17">
        <v>250</v>
      </c>
      <c r="S84" s="130">
        <f t="shared" si="18"/>
        <v>3157.2000000000003</v>
      </c>
      <c r="T84" s="140">
        <f t="shared" si="14"/>
        <v>140.41999999999999</v>
      </c>
      <c r="U84" s="145">
        <v>0</v>
      </c>
      <c r="V84" s="137">
        <v>0</v>
      </c>
      <c r="W84" s="137">
        <f t="shared" si="22"/>
        <v>140.41999999999999</v>
      </c>
      <c r="X84" s="143">
        <f t="shared" si="23"/>
        <v>3016.78</v>
      </c>
    </row>
    <row r="85" spans="1:24" x14ac:dyDescent="0.3">
      <c r="A85" s="5">
        <v>70</v>
      </c>
      <c r="B85" s="6">
        <v>9901358808</v>
      </c>
      <c r="C85" s="6" t="s">
        <v>227</v>
      </c>
      <c r="D85" s="18">
        <v>1565170</v>
      </c>
      <c r="E85" s="28" t="s">
        <v>48</v>
      </c>
      <c r="F85" s="21" t="s">
        <v>30</v>
      </c>
      <c r="G85" s="29">
        <v>2563543320116</v>
      </c>
      <c r="H85" s="49">
        <v>88513114</v>
      </c>
      <c r="I85" s="21">
        <v>3164073908</v>
      </c>
      <c r="J85" s="102" t="s">
        <v>94</v>
      </c>
      <c r="K85" s="22">
        <v>43101</v>
      </c>
      <c r="L85" s="22"/>
      <c r="M85" s="28" t="s">
        <v>52</v>
      </c>
      <c r="N85" s="57">
        <v>71.400000000000006</v>
      </c>
      <c r="O85" s="14">
        <f t="shared" si="16"/>
        <v>29</v>
      </c>
      <c r="P85" s="15">
        <f t="shared" si="17"/>
        <v>836.6</v>
      </c>
      <c r="Q85" s="26">
        <f t="shared" si="13"/>
        <v>2070.6000000000004</v>
      </c>
      <c r="R85" s="17">
        <v>250</v>
      </c>
      <c r="S85" s="130">
        <f t="shared" si="18"/>
        <v>3157.2000000000003</v>
      </c>
      <c r="T85" s="140">
        <f t="shared" si="14"/>
        <v>140.41999999999999</v>
      </c>
      <c r="U85" s="145">
        <v>0</v>
      </c>
      <c r="V85" s="137">
        <v>0</v>
      </c>
      <c r="W85" s="137">
        <f t="shared" si="22"/>
        <v>140.41999999999999</v>
      </c>
      <c r="X85" s="143">
        <f t="shared" si="23"/>
        <v>3016.78</v>
      </c>
    </row>
    <row r="86" spans="1:24" x14ac:dyDescent="0.3">
      <c r="A86" s="5">
        <v>71</v>
      </c>
      <c r="B86" s="6">
        <v>9901358823</v>
      </c>
      <c r="C86" s="6" t="s">
        <v>226</v>
      </c>
      <c r="D86" s="18">
        <v>1565171</v>
      </c>
      <c r="E86" s="28" t="s">
        <v>48</v>
      </c>
      <c r="F86" s="21" t="s">
        <v>30</v>
      </c>
      <c r="G86" s="29">
        <v>2548273570116</v>
      </c>
      <c r="H86" s="49">
        <v>90533763</v>
      </c>
      <c r="I86" s="21">
        <v>3287036831</v>
      </c>
      <c r="J86" s="102" t="s">
        <v>287</v>
      </c>
      <c r="K86" s="22">
        <v>43101</v>
      </c>
      <c r="L86" s="22"/>
      <c r="M86" s="28" t="s">
        <v>52</v>
      </c>
      <c r="N86" s="57">
        <v>71.400000000000006</v>
      </c>
      <c r="O86" s="14">
        <f t="shared" si="16"/>
        <v>29</v>
      </c>
      <c r="P86" s="15">
        <f t="shared" si="17"/>
        <v>836.6</v>
      </c>
      <c r="Q86" s="26">
        <f t="shared" si="13"/>
        <v>2070.6000000000004</v>
      </c>
      <c r="R86" s="17">
        <v>250</v>
      </c>
      <c r="S86" s="130">
        <f t="shared" si="18"/>
        <v>3157.2000000000003</v>
      </c>
      <c r="T86" s="140">
        <f t="shared" si="14"/>
        <v>140.41999999999999</v>
      </c>
      <c r="U86" s="145">
        <v>0</v>
      </c>
      <c r="V86" s="137">
        <v>0</v>
      </c>
      <c r="W86" s="137">
        <f t="shared" si="22"/>
        <v>140.41999999999999</v>
      </c>
      <c r="X86" s="143">
        <f t="shared" si="23"/>
        <v>3016.78</v>
      </c>
    </row>
    <row r="87" spans="1:24" x14ac:dyDescent="0.3">
      <c r="A87" s="5">
        <v>72</v>
      </c>
      <c r="B87" s="6">
        <v>9901433975</v>
      </c>
      <c r="C87" s="6" t="s">
        <v>233</v>
      </c>
      <c r="D87" s="18">
        <v>1565172</v>
      </c>
      <c r="E87" s="28" t="s">
        <v>48</v>
      </c>
      <c r="F87" s="21" t="s">
        <v>30</v>
      </c>
      <c r="G87" s="29">
        <v>2176440070117</v>
      </c>
      <c r="H87" s="49">
        <v>48667641</v>
      </c>
      <c r="I87" s="21">
        <v>4216002528</v>
      </c>
      <c r="J87" s="102" t="s">
        <v>93</v>
      </c>
      <c r="K87" s="22">
        <v>39218</v>
      </c>
      <c r="L87" s="22">
        <v>37258</v>
      </c>
      <c r="M87" s="28" t="s">
        <v>52</v>
      </c>
      <c r="N87" s="57">
        <v>71.400000000000006</v>
      </c>
      <c r="O87" s="14">
        <f t="shared" si="16"/>
        <v>29</v>
      </c>
      <c r="P87" s="15">
        <f t="shared" si="17"/>
        <v>836.6</v>
      </c>
      <c r="Q87" s="26">
        <f t="shared" si="13"/>
        <v>2070.6000000000004</v>
      </c>
      <c r="R87" s="17">
        <v>250</v>
      </c>
      <c r="S87" s="130">
        <f t="shared" si="18"/>
        <v>3157.2000000000003</v>
      </c>
      <c r="T87" s="140">
        <f t="shared" si="14"/>
        <v>140.41999999999999</v>
      </c>
      <c r="U87" s="145">
        <v>0</v>
      </c>
      <c r="V87" s="137">
        <v>0</v>
      </c>
      <c r="W87" s="137">
        <f t="shared" si="22"/>
        <v>140.41999999999999</v>
      </c>
      <c r="X87" s="143">
        <f t="shared" si="23"/>
        <v>3016.78</v>
      </c>
    </row>
    <row r="88" spans="1:24" x14ac:dyDescent="0.3">
      <c r="A88" s="5">
        <v>73</v>
      </c>
      <c r="B88" s="25">
        <v>9901491727</v>
      </c>
      <c r="C88" s="25" t="s">
        <v>237</v>
      </c>
      <c r="D88" s="63">
        <v>1565173</v>
      </c>
      <c r="E88" s="64" t="s">
        <v>48</v>
      </c>
      <c r="F88" s="54" t="s">
        <v>95</v>
      </c>
      <c r="G88" s="53">
        <v>1638850010101</v>
      </c>
      <c r="H88" s="65">
        <v>16668804</v>
      </c>
      <c r="I88" s="54">
        <v>3845015339</v>
      </c>
      <c r="J88" s="102" t="s">
        <v>96</v>
      </c>
      <c r="K88" s="69">
        <v>44044</v>
      </c>
      <c r="L88" s="69"/>
      <c r="M88" s="64" t="s">
        <v>52</v>
      </c>
      <c r="N88" s="57">
        <v>71.400000000000006</v>
      </c>
      <c r="O88" s="14">
        <f t="shared" si="16"/>
        <v>29</v>
      </c>
      <c r="P88" s="15">
        <f t="shared" si="17"/>
        <v>836.6</v>
      </c>
      <c r="Q88" s="26">
        <f t="shared" si="13"/>
        <v>2070.6000000000004</v>
      </c>
      <c r="R88" s="17">
        <v>250</v>
      </c>
      <c r="S88" s="130">
        <f t="shared" si="18"/>
        <v>3157.2000000000003</v>
      </c>
      <c r="T88" s="140">
        <f t="shared" si="14"/>
        <v>140.41999999999999</v>
      </c>
      <c r="U88" s="145">
        <v>0</v>
      </c>
      <c r="V88" s="137">
        <v>425.7</v>
      </c>
      <c r="W88" s="137">
        <f t="shared" si="22"/>
        <v>566.12</v>
      </c>
      <c r="X88" s="148">
        <f t="shared" si="23"/>
        <v>2591.08</v>
      </c>
    </row>
    <row r="89" spans="1:24" x14ac:dyDescent="0.3">
      <c r="A89" s="5">
        <v>74</v>
      </c>
      <c r="B89" s="66">
        <v>9901615732</v>
      </c>
      <c r="C89" s="66" t="s">
        <v>271</v>
      </c>
      <c r="D89" s="113">
        <v>1565176</v>
      </c>
      <c r="E89" s="66" t="s">
        <v>48</v>
      </c>
      <c r="F89" s="67" t="s">
        <v>95</v>
      </c>
      <c r="G89" s="116">
        <v>3044007180114</v>
      </c>
      <c r="H89" s="67">
        <v>304400718</v>
      </c>
      <c r="I89" s="67">
        <v>3137157913</v>
      </c>
      <c r="J89" s="66" t="s">
        <v>272</v>
      </c>
      <c r="K89" s="114">
        <v>44941</v>
      </c>
      <c r="L89" s="114">
        <v>44929</v>
      </c>
      <c r="M89" s="67"/>
      <c r="N89" s="115">
        <v>71.400000000000006</v>
      </c>
      <c r="O89" s="5">
        <v>29</v>
      </c>
      <c r="P89" s="15">
        <f t="shared" si="17"/>
        <v>836.6</v>
      </c>
      <c r="Q89" s="26">
        <f t="shared" si="13"/>
        <v>2070.6000000000004</v>
      </c>
      <c r="R89" s="17">
        <v>250</v>
      </c>
      <c r="S89" s="130">
        <f t="shared" si="18"/>
        <v>3157.2000000000003</v>
      </c>
      <c r="T89" s="140">
        <f t="shared" si="14"/>
        <v>140.41999999999999</v>
      </c>
      <c r="U89" s="145">
        <v>0</v>
      </c>
      <c r="V89" s="137">
        <v>0</v>
      </c>
      <c r="W89" s="137">
        <f t="shared" si="22"/>
        <v>140.41999999999999</v>
      </c>
      <c r="X89" s="143">
        <f t="shared" si="23"/>
        <v>3016.78</v>
      </c>
    </row>
    <row r="90" spans="1:24" x14ac:dyDescent="0.3">
      <c r="A90" s="5">
        <v>75</v>
      </c>
      <c r="B90" s="6">
        <v>9901563258</v>
      </c>
      <c r="C90" s="6" t="s">
        <v>230</v>
      </c>
      <c r="D90" s="18">
        <v>1565174</v>
      </c>
      <c r="E90" s="28" t="s">
        <v>48</v>
      </c>
      <c r="F90" s="21" t="s">
        <v>95</v>
      </c>
      <c r="G90" s="29">
        <v>2197148781211</v>
      </c>
      <c r="H90" s="21">
        <v>13020005</v>
      </c>
      <c r="I90" s="21">
        <v>3298072296</v>
      </c>
      <c r="J90" s="25" t="s">
        <v>97</v>
      </c>
      <c r="K90" s="38">
        <v>44743</v>
      </c>
      <c r="L90" s="38"/>
      <c r="M90" s="59">
        <f ca="1">TODAY()-K90</f>
        <v>649</v>
      </c>
      <c r="N90" s="57">
        <v>71.400000000000006</v>
      </c>
      <c r="O90" s="14">
        <f t="shared" si="16"/>
        <v>29</v>
      </c>
      <c r="P90" s="15">
        <f t="shared" si="17"/>
        <v>836.6</v>
      </c>
      <c r="Q90" s="26">
        <f t="shared" si="13"/>
        <v>2070.6000000000004</v>
      </c>
      <c r="R90" s="17">
        <v>250</v>
      </c>
      <c r="S90" s="130">
        <f t="shared" si="18"/>
        <v>3157.2000000000003</v>
      </c>
      <c r="T90" s="140">
        <f t="shared" si="14"/>
        <v>140.41999999999999</v>
      </c>
      <c r="U90" s="151">
        <v>0</v>
      </c>
      <c r="V90" s="152">
        <v>0</v>
      </c>
      <c r="W90" s="152">
        <f t="shared" si="22"/>
        <v>140.41999999999999</v>
      </c>
      <c r="X90" s="143">
        <f t="shared" si="23"/>
        <v>3016.78</v>
      </c>
    </row>
    <row r="91" spans="1:24" s="44" customFormat="1" x14ac:dyDescent="0.3">
      <c r="A91" s="14">
        <v>76</v>
      </c>
      <c r="B91" s="25"/>
      <c r="C91" s="25"/>
      <c r="D91" s="63"/>
      <c r="E91" s="64" t="s">
        <v>162</v>
      </c>
      <c r="F91" s="54" t="s">
        <v>95</v>
      </c>
      <c r="G91" s="53"/>
      <c r="H91" s="54"/>
      <c r="I91" s="54"/>
      <c r="J91" s="25" t="s">
        <v>278</v>
      </c>
      <c r="K91" s="69"/>
      <c r="L91" s="69"/>
      <c r="M91" s="54"/>
      <c r="N91" s="57">
        <v>71.400000000000006</v>
      </c>
      <c r="O91" s="14">
        <v>29</v>
      </c>
      <c r="P91" s="15">
        <f t="shared" si="17"/>
        <v>836.6</v>
      </c>
      <c r="Q91" s="26">
        <f t="shared" si="13"/>
        <v>2070.6000000000004</v>
      </c>
      <c r="R91" s="17">
        <v>250</v>
      </c>
      <c r="S91" s="130">
        <f t="shared" si="18"/>
        <v>3157.2000000000003</v>
      </c>
      <c r="T91" s="140">
        <f t="shared" si="14"/>
        <v>140.41999999999999</v>
      </c>
      <c r="U91" s="145">
        <v>0</v>
      </c>
      <c r="V91" s="137">
        <v>0</v>
      </c>
      <c r="W91" s="137">
        <f t="shared" si="22"/>
        <v>140.41999999999999</v>
      </c>
      <c r="X91" s="143">
        <f t="shared" si="23"/>
        <v>3016.78</v>
      </c>
    </row>
    <row r="92" spans="1:24" ht="18" thickBot="1" x14ac:dyDescent="0.35">
      <c r="A92" s="5">
        <v>77</v>
      </c>
      <c r="B92" s="6">
        <v>9901593011</v>
      </c>
      <c r="C92" s="6" t="s">
        <v>238</v>
      </c>
      <c r="D92" s="18">
        <v>1565175</v>
      </c>
      <c r="E92" s="28" t="s">
        <v>155</v>
      </c>
      <c r="F92" s="21" t="s">
        <v>101</v>
      </c>
      <c r="G92" s="29">
        <v>1970467380609</v>
      </c>
      <c r="H92" s="21"/>
      <c r="I92" s="21"/>
      <c r="J92" s="25" t="s">
        <v>154</v>
      </c>
      <c r="K92" s="38"/>
      <c r="L92" s="38"/>
      <c r="M92" s="59"/>
      <c r="N92" s="57">
        <v>71.400000000000006</v>
      </c>
      <c r="O92" s="14">
        <f t="shared" si="16"/>
        <v>29</v>
      </c>
      <c r="P92" s="15">
        <f t="shared" si="17"/>
        <v>836.6</v>
      </c>
      <c r="Q92" s="26">
        <f t="shared" ref="Q92" si="24">+N92*O92</f>
        <v>2070.6000000000004</v>
      </c>
      <c r="R92" s="17">
        <v>250</v>
      </c>
      <c r="S92" s="130">
        <f t="shared" si="18"/>
        <v>3157.2000000000003</v>
      </c>
      <c r="T92" s="140">
        <f t="shared" si="14"/>
        <v>140.41999999999999</v>
      </c>
      <c r="U92" s="145">
        <v>0</v>
      </c>
      <c r="V92" s="137">
        <v>0</v>
      </c>
      <c r="W92" s="137">
        <f t="shared" ref="W92" si="25">ROUND(SUM(T92:V92),2)</f>
        <v>140.41999999999999</v>
      </c>
      <c r="X92" s="143">
        <f t="shared" si="23"/>
        <v>3016.78</v>
      </c>
    </row>
    <row r="93" spans="1:24" ht="18" thickBot="1" x14ac:dyDescent="0.35">
      <c r="A93" s="186" t="s">
        <v>44</v>
      </c>
      <c r="B93" s="187"/>
      <c r="C93" s="187"/>
      <c r="D93" s="187"/>
      <c r="E93" s="187"/>
      <c r="F93" s="187"/>
      <c r="G93" s="187"/>
      <c r="H93" s="187"/>
      <c r="I93" s="187"/>
      <c r="J93" s="187"/>
      <c r="K93" s="187"/>
      <c r="L93" s="187"/>
      <c r="M93" s="187"/>
      <c r="N93" s="187"/>
      <c r="O93" s="188"/>
      <c r="P93" s="70">
        <f>SUM(P39:P92)</f>
        <v>45176.399999999958</v>
      </c>
      <c r="Q93" s="71">
        <f>SUM(Q39:Q90)</f>
        <v>107671.20000000008</v>
      </c>
      <c r="R93" s="71">
        <f>SUM(R39:R90)</f>
        <v>13000</v>
      </c>
      <c r="S93" s="71">
        <f>SUM(S39:S92)</f>
        <v>170488.80000000008</v>
      </c>
      <c r="T93" s="71">
        <f>SUM(T39:T92)</f>
        <v>7582.680000000003</v>
      </c>
      <c r="U93" s="153">
        <f t="shared" ref="U93:V93" si="26">SUM(U39:U91)</f>
        <v>10225.039999999999</v>
      </c>
      <c r="V93" s="71">
        <f t="shared" si="26"/>
        <v>2293</v>
      </c>
      <c r="W93" s="71">
        <f t="shared" ref="W93" si="27">SUM(W68:W91)</f>
        <v>4400.1000000000004</v>
      </c>
      <c r="X93" s="71">
        <f>SUM(X39:X92)</f>
        <v>150388.07999999996</v>
      </c>
    </row>
    <row r="94" spans="1:24" x14ac:dyDescent="0.3">
      <c r="A94" s="43"/>
      <c r="B94" s="43"/>
      <c r="C94" s="43"/>
      <c r="D94" s="43"/>
      <c r="E94" s="43"/>
      <c r="F94" s="43"/>
      <c r="G94" s="44"/>
      <c r="H94" s="43"/>
      <c r="I94" s="43"/>
      <c r="J94" s="1"/>
      <c r="K94" s="43"/>
      <c r="L94" s="43"/>
      <c r="M94" s="43"/>
      <c r="N94" s="43"/>
      <c r="O94" s="43"/>
      <c r="P94" s="72"/>
      <c r="Q94" s="72"/>
      <c r="R94" s="73"/>
      <c r="S94" s="74"/>
      <c r="T94" s="74"/>
      <c r="U94" s="74"/>
      <c r="V94" s="74"/>
      <c r="W94" s="73"/>
      <c r="X94" s="73"/>
    </row>
    <row r="95" spans="1:24" ht="15" customHeight="1" x14ac:dyDescent="0.3">
      <c r="A95" s="43"/>
      <c r="B95" s="43"/>
      <c r="C95" s="43"/>
      <c r="D95" s="43"/>
      <c r="E95" s="43"/>
      <c r="F95" s="43"/>
      <c r="G95" s="44"/>
      <c r="H95" s="43"/>
      <c r="I95" s="43"/>
      <c r="J95" s="43"/>
      <c r="K95" s="43"/>
      <c r="L95" s="43"/>
      <c r="M95" s="43"/>
      <c r="N95" s="43"/>
      <c r="O95" s="43"/>
      <c r="P95" s="72"/>
      <c r="Q95" s="72"/>
      <c r="R95" s="73"/>
      <c r="S95" s="74"/>
      <c r="T95" s="74"/>
      <c r="U95" s="74"/>
      <c r="V95" s="74"/>
      <c r="W95" s="73"/>
      <c r="X95" s="73"/>
    </row>
    <row r="96" spans="1:24" x14ac:dyDescent="0.3">
      <c r="A96" s="43" t="s">
        <v>98</v>
      </c>
      <c r="B96" s="43"/>
      <c r="C96" s="43"/>
      <c r="D96" s="43"/>
      <c r="E96" s="43"/>
      <c r="F96" s="43"/>
      <c r="G96" s="44"/>
      <c r="H96" s="43"/>
      <c r="I96" s="43"/>
      <c r="J96" s="43"/>
      <c r="K96" s="43"/>
      <c r="L96" s="43"/>
      <c r="M96" s="43"/>
      <c r="N96" s="43"/>
      <c r="O96" s="43"/>
      <c r="P96" s="43"/>
      <c r="Q96" s="45"/>
      <c r="R96" s="75"/>
      <c r="S96" s="46"/>
      <c r="T96" s="46"/>
      <c r="U96" s="46"/>
      <c r="V96" s="46"/>
      <c r="W96" s="46"/>
      <c r="X96" s="46"/>
    </row>
    <row r="97" spans="1:24" ht="18" thickBot="1" x14ac:dyDescent="0.35">
      <c r="A97" s="189" t="s">
        <v>45</v>
      </c>
      <c r="B97" s="189"/>
      <c r="C97" s="189"/>
      <c r="D97" s="189"/>
      <c r="E97" s="189"/>
      <c r="F97" s="189"/>
      <c r="G97" s="189"/>
      <c r="H97" s="189"/>
      <c r="I97" s="189"/>
      <c r="J97" s="189"/>
      <c r="K97" s="189"/>
      <c r="L97" s="189"/>
      <c r="M97" s="189"/>
      <c r="N97" s="189"/>
      <c r="O97" s="190"/>
      <c r="P97" s="190"/>
      <c r="Q97" s="190"/>
      <c r="R97" s="190"/>
      <c r="S97" s="190"/>
      <c r="X97" s="112"/>
    </row>
    <row r="98" spans="1:24" ht="18" customHeight="1" thickBot="1" x14ac:dyDescent="0.35">
      <c r="A98" s="170" t="s">
        <v>2</v>
      </c>
      <c r="B98" s="170" t="s">
        <v>3</v>
      </c>
      <c r="C98" s="170" t="s">
        <v>4</v>
      </c>
      <c r="D98" s="197" t="s">
        <v>6</v>
      </c>
      <c r="E98" s="170" t="s">
        <v>5</v>
      </c>
      <c r="F98" s="170" t="s">
        <v>46</v>
      </c>
      <c r="G98" s="200" t="s">
        <v>7</v>
      </c>
      <c r="H98" s="191" t="s">
        <v>8</v>
      </c>
      <c r="I98" s="184" t="s">
        <v>9</v>
      </c>
      <c r="J98" s="170" t="s">
        <v>10</v>
      </c>
      <c r="K98" s="170" t="s">
        <v>133</v>
      </c>
      <c r="L98" s="205" t="s">
        <v>11</v>
      </c>
      <c r="M98" s="170" t="s">
        <v>0</v>
      </c>
      <c r="N98" s="221" t="s">
        <v>12</v>
      </c>
      <c r="O98" s="194" t="s">
        <v>13</v>
      </c>
      <c r="P98" s="194" t="s">
        <v>14</v>
      </c>
      <c r="Q98" s="195" t="s">
        <v>15</v>
      </c>
      <c r="R98" s="194" t="s">
        <v>47</v>
      </c>
      <c r="S98" s="193" t="s">
        <v>16</v>
      </c>
      <c r="T98" s="179" t="s">
        <v>17</v>
      </c>
      <c r="U98" s="180"/>
      <c r="V98" s="181"/>
      <c r="W98" s="176" t="s">
        <v>279</v>
      </c>
      <c r="X98" s="170" t="s">
        <v>285</v>
      </c>
    </row>
    <row r="99" spans="1:24" ht="18" thickBot="1" x14ac:dyDescent="0.35">
      <c r="A99" s="171"/>
      <c r="B99" s="171"/>
      <c r="C99" s="171"/>
      <c r="D99" s="198"/>
      <c r="E99" s="171"/>
      <c r="F99" s="171"/>
      <c r="G99" s="201"/>
      <c r="H99" s="192"/>
      <c r="I99" s="185"/>
      <c r="J99" s="171"/>
      <c r="K99" s="171"/>
      <c r="L99" s="206"/>
      <c r="M99" s="171"/>
      <c r="N99" s="222"/>
      <c r="O99" s="194"/>
      <c r="P99" s="194"/>
      <c r="Q99" s="196"/>
      <c r="R99" s="194"/>
      <c r="S99" s="193"/>
      <c r="T99" s="133" t="s">
        <v>286</v>
      </c>
      <c r="U99" s="133" t="s">
        <v>281</v>
      </c>
      <c r="V99" s="134" t="s">
        <v>282</v>
      </c>
      <c r="W99" s="177"/>
      <c r="X99" s="171"/>
    </row>
    <row r="100" spans="1:24" ht="65.25" customHeight="1" thickBot="1" x14ac:dyDescent="0.35">
      <c r="A100" s="172"/>
      <c r="B100" s="172"/>
      <c r="C100" s="172"/>
      <c r="D100" s="198"/>
      <c r="E100" s="172"/>
      <c r="F100" s="172"/>
      <c r="G100" s="201"/>
      <c r="H100" s="192"/>
      <c r="I100" s="185"/>
      <c r="J100" s="172"/>
      <c r="K100" s="172"/>
      <c r="L100" s="207"/>
      <c r="M100" s="172"/>
      <c r="N100" s="223"/>
      <c r="O100" s="194"/>
      <c r="P100" s="107" t="s">
        <v>18</v>
      </c>
      <c r="Q100" s="108" t="s">
        <v>19</v>
      </c>
      <c r="R100" s="109" t="s">
        <v>20</v>
      </c>
      <c r="S100" s="193"/>
      <c r="T100" s="135" t="s">
        <v>21</v>
      </c>
      <c r="U100" s="136" t="s">
        <v>283</v>
      </c>
      <c r="V100" s="136" t="s">
        <v>284</v>
      </c>
      <c r="W100" s="178"/>
      <c r="X100" s="172"/>
    </row>
    <row r="101" spans="1:24" x14ac:dyDescent="0.3">
      <c r="A101" s="5">
        <v>78</v>
      </c>
      <c r="B101" s="5">
        <v>9901351286</v>
      </c>
      <c r="C101" s="5" t="s">
        <v>239</v>
      </c>
      <c r="D101" s="18">
        <v>1565178</v>
      </c>
      <c r="E101" s="10" t="s">
        <v>99</v>
      </c>
      <c r="F101" s="10" t="s">
        <v>30</v>
      </c>
      <c r="G101" s="29">
        <v>2284620021708</v>
      </c>
      <c r="H101" s="49">
        <v>53349040</v>
      </c>
      <c r="I101" s="21">
        <v>3287032954</v>
      </c>
      <c r="J101" s="10" t="s">
        <v>100</v>
      </c>
      <c r="K101" s="11">
        <v>43101</v>
      </c>
      <c r="L101" s="11"/>
      <c r="M101" s="23">
        <v>363</v>
      </c>
      <c r="N101" s="76">
        <v>72.540000000000006</v>
      </c>
      <c r="O101" s="14">
        <f>($O$8)</f>
        <v>29</v>
      </c>
      <c r="P101" s="15">
        <v>801.26</v>
      </c>
      <c r="Q101" s="16">
        <f>+N101*O101</f>
        <v>2103.6600000000003</v>
      </c>
      <c r="R101" s="17">
        <v>250</v>
      </c>
      <c r="S101" s="130">
        <f>P101+Q101+R101</f>
        <v>3154.92</v>
      </c>
      <c r="T101" s="140">
        <f t="shared" ref="T101:T136" si="28">ROUND((P101+Q101)*4.83%,2)</f>
        <v>140.31</v>
      </c>
      <c r="U101" s="145">
        <v>0</v>
      </c>
      <c r="V101" s="137">
        <v>0</v>
      </c>
      <c r="W101" s="140">
        <f>ROUND(SUM(T101:V101),2)</f>
        <v>140.31</v>
      </c>
      <c r="X101" s="131">
        <f t="shared" ref="X101:X108" si="29">ROUND(S101-W101,2)</f>
        <v>3014.61</v>
      </c>
    </row>
    <row r="102" spans="1:24" x14ac:dyDescent="0.3">
      <c r="A102" s="5">
        <v>79</v>
      </c>
      <c r="B102" s="5"/>
      <c r="C102" s="5" t="s">
        <v>274</v>
      </c>
      <c r="D102" s="18">
        <v>1565212</v>
      </c>
      <c r="E102" s="10" t="s">
        <v>129</v>
      </c>
      <c r="F102" s="10" t="s">
        <v>101</v>
      </c>
      <c r="G102" s="29">
        <v>2716731761107</v>
      </c>
      <c r="H102" s="49"/>
      <c r="I102" s="21"/>
      <c r="J102" s="10" t="s">
        <v>277</v>
      </c>
      <c r="K102" s="11"/>
      <c r="L102" s="11"/>
      <c r="M102" s="23"/>
      <c r="N102" s="117">
        <v>72.540000000000006</v>
      </c>
      <c r="O102" s="14">
        <f t="shared" ref="O102:O108" si="30">($O$8)</f>
        <v>29</v>
      </c>
      <c r="P102" s="15">
        <v>801.26</v>
      </c>
      <c r="Q102" s="118">
        <f>+N102*O102</f>
        <v>2103.6600000000003</v>
      </c>
      <c r="R102" s="17">
        <v>250</v>
      </c>
      <c r="S102" s="130">
        <f>P102+Q102+R102</f>
        <v>3154.92</v>
      </c>
      <c r="T102" s="137">
        <f t="shared" si="28"/>
        <v>140.31</v>
      </c>
      <c r="U102" s="145">
        <v>0</v>
      </c>
      <c r="V102" s="137">
        <v>0</v>
      </c>
      <c r="W102" s="140">
        <f t="shared" ref="W102:W132" si="31">ROUND(SUM(T102:V102),2)</f>
        <v>140.31</v>
      </c>
      <c r="X102" s="143">
        <f t="shared" si="29"/>
        <v>3014.61</v>
      </c>
    </row>
    <row r="103" spans="1:24" x14ac:dyDescent="0.3">
      <c r="A103" s="5">
        <v>80</v>
      </c>
      <c r="B103" s="6">
        <v>9901433970</v>
      </c>
      <c r="C103" s="6" t="s">
        <v>229</v>
      </c>
      <c r="D103" s="18">
        <v>1565179</v>
      </c>
      <c r="E103" s="21" t="s">
        <v>99</v>
      </c>
      <c r="F103" s="21" t="s">
        <v>101</v>
      </c>
      <c r="G103" s="29">
        <v>1963451970101</v>
      </c>
      <c r="H103" s="49">
        <v>45177198</v>
      </c>
      <c r="I103" s="21">
        <v>3164072927</v>
      </c>
      <c r="J103" s="21" t="s">
        <v>102</v>
      </c>
      <c r="K103" s="22">
        <v>42052</v>
      </c>
      <c r="L103" s="22"/>
      <c r="M103" s="23">
        <v>363</v>
      </c>
      <c r="N103" s="77">
        <v>72.540000000000006</v>
      </c>
      <c r="O103" s="14">
        <f t="shared" si="30"/>
        <v>29</v>
      </c>
      <c r="P103" s="15">
        <v>801.26</v>
      </c>
      <c r="Q103" s="26">
        <f t="shared" ref="Q103:Q134" si="32">+N103*O103</f>
        <v>2103.6600000000003</v>
      </c>
      <c r="R103" s="17">
        <v>250</v>
      </c>
      <c r="S103" s="130">
        <f t="shared" ref="S103:S135" si="33">P103+Q103+R103</f>
        <v>3154.92</v>
      </c>
      <c r="T103" s="137">
        <f t="shared" si="28"/>
        <v>140.31</v>
      </c>
      <c r="U103" s="145">
        <v>0</v>
      </c>
      <c r="V103" s="137">
        <v>0</v>
      </c>
      <c r="W103" s="140">
        <f t="shared" si="31"/>
        <v>140.31</v>
      </c>
      <c r="X103" s="143">
        <f t="shared" si="29"/>
        <v>3014.61</v>
      </c>
    </row>
    <row r="104" spans="1:24" ht="15.75" customHeight="1" x14ac:dyDescent="0.3">
      <c r="A104" s="5">
        <v>81</v>
      </c>
      <c r="B104" s="6">
        <v>9901377122</v>
      </c>
      <c r="C104" s="6" t="s">
        <v>228</v>
      </c>
      <c r="D104" s="18">
        <v>1565180</v>
      </c>
      <c r="E104" s="21" t="s">
        <v>99</v>
      </c>
      <c r="F104" s="21" t="s">
        <v>101</v>
      </c>
      <c r="G104" s="29">
        <v>2190540960506</v>
      </c>
      <c r="H104" s="49">
        <v>93035845</v>
      </c>
      <c r="I104" s="21">
        <v>3216036260</v>
      </c>
      <c r="J104" s="32" t="s">
        <v>103</v>
      </c>
      <c r="K104" s="22">
        <v>43101</v>
      </c>
      <c r="L104" s="22">
        <v>37258</v>
      </c>
      <c r="M104" s="23">
        <v>363</v>
      </c>
      <c r="N104" s="77">
        <v>72.540000000000006</v>
      </c>
      <c r="O104" s="14">
        <f t="shared" si="30"/>
        <v>29</v>
      </c>
      <c r="P104" s="15">
        <v>801.26</v>
      </c>
      <c r="Q104" s="26">
        <f t="shared" si="32"/>
        <v>2103.6600000000003</v>
      </c>
      <c r="R104" s="17">
        <v>250</v>
      </c>
      <c r="S104" s="130">
        <f t="shared" si="33"/>
        <v>3154.92</v>
      </c>
      <c r="T104" s="137">
        <f t="shared" si="28"/>
        <v>140.31</v>
      </c>
      <c r="U104" s="145">
        <v>0</v>
      </c>
      <c r="V104" s="137">
        <v>0</v>
      </c>
      <c r="W104" s="140">
        <f t="shared" si="31"/>
        <v>140.31</v>
      </c>
      <c r="X104" s="143">
        <f t="shared" si="29"/>
        <v>3014.61</v>
      </c>
    </row>
    <row r="105" spans="1:24" x14ac:dyDescent="0.3">
      <c r="A105" s="5">
        <v>82</v>
      </c>
      <c r="B105" s="6">
        <v>9901389098</v>
      </c>
      <c r="C105" s="6" t="s">
        <v>231</v>
      </c>
      <c r="D105" s="18">
        <v>1565181</v>
      </c>
      <c r="E105" s="21" t="s">
        <v>99</v>
      </c>
      <c r="F105" s="21" t="s">
        <v>101</v>
      </c>
      <c r="G105" s="29">
        <v>1656557040408</v>
      </c>
      <c r="H105" s="49">
        <v>52145263</v>
      </c>
      <c r="I105" s="21">
        <v>3759029670</v>
      </c>
      <c r="J105" s="32" t="s">
        <v>104</v>
      </c>
      <c r="K105" s="22">
        <v>43101</v>
      </c>
      <c r="L105" s="22"/>
      <c r="M105" s="23">
        <v>363</v>
      </c>
      <c r="N105" s="77">
        <v>72.540000000000006</v>
      </c>
      <c r="O105" s="14">
        <f t="shared" si="30"/>
        <v>29</v>
      </c>
      <c r="P105" s="15">
        <v>801.26</v>
      </c>
      <c r="Q105" s="26">
        <f t="shared" si="32"/>
        <v>2103.6600000000003</v>
      </c>
      <c r="R105" s="17">
        <v>250</v>
      </c>
      <c r="S105" s="130">
        <f t="shared" si="33"/>
        <v>3154.92</v>
      </c>
      <c r="T105" s="137">
        <f t="shared" si="28"/>
        <v>140.31</v>
      </c>
      <c r="U105" s="145">
        <v>0</v>
      </c>
      <c r="V105" s="137">
        <v>0</v>
      </c>
      <c r="W105" s="140">
        <f t="shared" si="31"/>
        <v>140.31</v>
      </c>
      <c r="X105" s="143">
        <f t="shared" si="29"/>
        <v>3014.61</v>
      </c>
    </row>
    <row r="106" spans="1:24" x14ac:dyDescent="0.3">
      <c r="A106" s="5">
        <v>83</v>
      </c>
      <c r="B106" s="6">
        <v>990099346</v>
      </c>
      <c r="C106" s="6" t="s">
        <v>240</v>
      </c>
      <c r="D106" s="18">
        <v>1565182</v>
      </c>
      <c r="E106" s="21" t="s">
        <v>99</v>
      </c>
      <c r="F106" s="21" t="s">
        <v>105</v>
      </c>
      <c r="G106" s="29">
        <v>1896012480512</v>
      </c>
      <c r="H106" s="49">
        <v>39886441</v>
      </c>
      <c r="I106" s="21">
        <v>3216001659</v>
      </c>
      <c r="J106" s="21" t="s">
        <v>106</v>
      </c>
      <c r="K106" s="22">
        <v>41687</v>
      </c>
      <c r="L106" s="22"/>
      <c r="M106" s="23">
        <v>363</v>
      </c>
      <c r="N106" s="77">
        <v>72.540000000000006</v>
      </c>
      <c r="O106" s="14">
        <f t="shared" si="30"/>
        <v>29</v>
      </c>
      <c r="P106" s="15">
        <v>801.26</v>
      </c>
      <c r="Q106" s="26">
        <f t="shared" si="32"/>
        <v>2103.6600000000003</v>
      </c>
      <c r="R106" s="17">
        <v>250</v>
      </c>
      <c r="S106" s="130">
        <f t="shared" si="33"/>
        <v>3154.92</v>
      </c>
      <c r="T106" s="137">
        <f t="shared" si="28"/>
        <v>140.31</v>
      </c>
      <c r="U106" s="145">
        <v>0</v>
      </c>
      <c r="V106" s="137">
        <v>0</v>
      </c>
      <c r="W106" s="140">
        <f t="shared" si="31"/>
        <v>140.31</v>
      </c>
      <c r="X106" s="143">
        <f t="shared" si="29"/>
        <v>3014.61</v>
      </c>
    </row>
    <row r="107" spans="1:24" x14ac:dyDescent="0.3">
      <c r="A107" s="5">
        <v>84</v>
      </c>
      <c r="B107" s="6">
        <v>9901433915</v>
      </c>
      <c r="C107" s="6" t="s">
        <v>241</v>
      </c>
      <c r="D107" s="18">
        <v>1565183</v>
      </c>
      <c r="E107" s="21" t="s">
        <v>99</v>
      </c>
      <c r="F107" s="21" t="s">
        <v>105</v>
      </c>
      <c r="G107" s="29">
        <v>1990018390101</v>
      </c>
      <c r="H107" s="49">
        <v>53636236</v>
      </c>
      <c r="I107" s="21">
        <v>3216001457</v>
      </c>
      <c r="J107" s="21" t="s">
        <v>107</v>
      </c>
      <c r="K107" s="22">
        <v>37622</v>
      </c>
      <c r="L107" s="22">
        <v>37258</v>
      </c>
      <c r="M107" s="23">
        <v>363</v>
      </c>
      <c r="N107" s="77">
        <v>72.540000000000006</v>
      </c>
      <c r="O107" s="14">
        <f t="shared" si="30"/>
        <v>29</v>
      </c>
      <c r="P107" s="15">
        <v>801.26</v>
      </c>
      <c r="Q107" s="26">
        <f t="shared" si="32"/>
        <v>2103.6600000000003</v>
      </c>
      <c r="R107" s="17">
        <v>250</v>
      </c>
      <c r="S107" s="130">
        <f t="shared" si="33"/>
        <v>3154.92</v>
      </c>
      <c r="T107" s="137">
        <f t="shared" si="28"/>
        <v>140.31</v>
      </c>
      <c r="U107" s="145">
        <v>0</v>
      </c>
      <c r="V107" s="137">
        <v>0</v>
      </c>
      <c r="W107" s="140">
        <f t="shared" si="31"/>
        <v>140.31</v>
      </c>
      <c r="X107" s="143">
        <f t="shared" si="29"/>
        <v>3014.61</v>
      </c>
    </row>
    <row r="108" spans="1:24" x14ac:dyDescent="0.3">
      <c r="A108" s="5">
        <v>85</v>
      </c>
      <c r="B108" s="6">
        <v>990099268</v>
      </c>
      <c r="C108" s="6" t="s">
        <v>242</v>
      </c>
      <c r="D108" s="18">
        <v>1565184</v>
      </c>
      <c r="E108" s="21" t="s">
        <v>99</v>
      </c>
      <c r="F108" s="21" t="s">
        <v>105</v>
      </c>
      <c r="G108" s="29">
        <v>1759339280114</v>
      </c>
      <c r="H108" s="49">
        <v>41366077</v>
      </c>
      <c r="I108" s="21">
        <v>3216004468</v>
      </c>
      <c r="J108" s="21" t="s">
        <v>108</v>
      </c>
      <c r="K108" s="22">
        <v>41276</v>
      </c>
      <c r="L108" s="22"/>
      <c r="M108" s="23">
        <v>363</v>
      </c>
      <c r="N108" s="77">
        <v>72.540000000000006</v>
      </c>
      <c r="O108" s="14">
        <f t="shared" si="30"/>
        <v>29</v>
      </c>
      <c r="P108" s="15">
        <v>801.26</v>
      </c>
      <c r="Q108" s="26">
        <f t="shared" si="32"/>
        <v>2103.6600000000003</v>
      </c>
      <c r="R108" s="17">
        <v>250</v>
      </c>
      <c r="S108" s="130">
        <f t="shared" si="33"/>
        <v>3154.92</v>
      </c>
      <c r="T108" s="137">
        <f t="shared" si="28"/>
        <v>140.31</v>
      </c>
      <c r="U108" s="145">
        <v>0</v>
      </c>
      <c r="V108" s="137">
        <v>0</v>
      </c>
      <c r="W108" s="140">
        <f t="shared" si="31"/>
        <v>140.31</v>
      </c>
      <c r="X108" s="143">
        <f t="shared" si="29"/>
        <v>3014.61</v>
      </c>
    </row>
    <row r="109" spans="1:24" x14ac:dyDescent="0.3">
      <c r="A109" s="5">
        <v>86</v>
      </c>
      <c r="B109" s="6">
        <v>9901433919</v>
      </c>
      <c r="C109" s="6" t="s">
        <v>243</v>
      </c>
      <c r="D109" s="18">
        <v>1565185</v>
      </c>
      <c r="E109" s="21" t="s">
        <v>99</v>
      </c>
      <c r="F109" s="21" t="s">
        <v>105</v>
      </c>
      <c r="G109" s="29">
        <v>1736840090114</v>
      </c>
      <c r="H109" s="49">
        <v>36321443</v>
      </c>
      <c r="I109" s="21">
        <v>3164033390</v>
      </c>
      <c r="J109" s="21" t="s">
        <v>109</v>
      </c>
      <c r="K109" s="22">
        <v>39326</v>
      </c>
      <c r="L109" s="22"/>
      <c r="M109" s="23">
        <v>363</v>
      </c>
      <c r="N109" s="77">
        <v>72.540000000000006</v>
      </c>
      <c r="O109" s="14">
        <f t="shared" ref="O109:O135" si="34">($O$8)</f>
        <v>29</v>
      </c>
      <c r="P109" s="15">
        <v>801.26</v>
      </c>
      <c r="Q109" s="26">
        <f t="shared" si="32"/>
        <v>2103.6600000000003</v>
      </c>
      <c r="R109" s="17">
        <v>250</v>
      </c>
      <c r="S109" s="130">
        <f t="shared" si="33"/>
        <v>3154.92</v>
      </c>
      <c r="T109" s="137">
        <f t="shared" si="28"/>
        <v>140.31</v>
      </c>
      <c r="U109" s="145">
        <v>0</v>
      </c>
      <c r="V109" s="137">
        <v>0</v>
      </c>
      <c r="W109" s="140">
        <f t="shared" si="31"/>
        <v>140.31</v>
      </c>
      <c r="X109" s="143">
        <f>ROUND(S112-W109,2)</f>
        <v>3014.61</v>
      </c>
    </row>
    <row r="110" spans="1:24" x14ac:dyDescent="0.3">
      <c r="A110" s="5">
        <v>87</v>
      </c>
      <c r="B110" s="6">
        <v>9901433922</v>
      </c>
      <c r="C110" s="6" t="s">
        <v>244</v>
      </c>
      <c r="D110" s="18">
        <v>1565186</v>
      </c>
      <c r="E110" s="21" t="s">
        <v>99</v>
      </c>
      <c r="F110" s="21" t="s">
        <v>105</v>
      </c>
      <c r="G110" s="29">
        <v>1692800980114</v>
      </c>
      <c r="H110" s="49">
        <v>43453104</v>
      </c>
      <c r="I110" s="21">
        <v>3216001865</v>
      </c>
      <c r="J110" s="21" t="s">
        <v>110</v>
      </c>
      <c r="K110" s="22">
        <v>38384</v>
      </c>
      <c r="L110" s="22">
        <v>38384</v>
      </c>
      <c r="M110" s="23">
        <v>363</v>
      </c>
      <c r="N110" s="77">
        <v>72.540000000000006</v>
      </c>
      <c r="O110" s="14">
        <f t="shared" si="34"/>
        <v>29</v>
      </c>
      <c r="P110" s="15">
        <v>801.26</v>
      </c>
      <c r="Q110" s="26">
        <f t="shared" si="32"/>
        <v>2103.6600000000003</v>
      </c>
      <c r="R110" s="17">
        <v>250</v>
      </c>
      <c r="S110" s="130">
        <f t="shared" si="33"/>
        <v>3154.92</v>
      </c>
      <c r="T110" s="137">
        <f t="shared" si="28"/>
        <v>140.31</v>
      </c>
      <c r="U110" s="145">
        <v>0</v>
      </c>
      <c r="V110" s="137">
        <v>0</v>
      </c>
      <c r="W110" s="140">
        <f t="shared" si="31"/>
        <v>140.31</v>
      </c>
      <c r="X110" s="143">
        <f t="shared" ref="X110:X114" si="35">ROUND(S113-W110,2)</f>
        <v>3014.61</v>
      </c>
    </row>
    <row r="111" spans="1:24" x14ac:dyDescent="0.3">
      <c r="A111" s="5">
        <v>88</v>
      </c>
      <c r="B111" s="6">
        <v>9901433923</v>
      </c>
      <c r="C111" s="6" t="s">
        <v>250</v>
      </c>
      <c r="D111" s="18">
        <v>1565187</v>
      </c>
      <c r="E111" s="21" t="s">
        <v>99</v>
      </c>
      <c r="F111" s="21" t="s">
        <v>105</v>
      </c>
      <c r="G111" s="53">
        <v>1593226930114</v>
      </c>
      <c r="H111" s="49">
        <v>43951538</v>
      </c>
      <c r="I111" s="54">
        <v>3216001829</v>
      </c>
      <c r="J111" s="21" t="s">
        <v>141</v>
      </c>
      <c r="K111" s="55">
        <v>44929</v>
      </c>
      <c r="L111" s="55">
        <v>44929</v>
      </c>
      <c r="M111" s="78"/>
      <c r="N111" s="77">
        <v>72.540000000000006</v>
      </c>
      <c r="O111" s="14">
        <f t="shared" si="34"/>
        <v>29</v>
      </c>
      <c r="P111" s="15">
        <v>801.26</v>
      </c>
      <c r="Q111" s="26">
        <f t="shared" si="32"/>
        <v>2103.6600000000003</v>
      </c>
      <c r="R111" s="17">
        <v>250</v>
      </c>
      <c r="S111" s="130">
        <f t="shared" si="33"/>
        <v>3154.92</v>
      </c>
      <c r="T111" s="137">
        <f t="shared" si="28"/>
        <v>140.31</v>
      </c>
      <c r="U111" s="145">
        <v>0</v>
      </c>
      <c r="V111" s="137">
        <v>0</v>
      </c>
      <c r="W111" s="140">
        <f t="shared" si="31"/>
        <v>140.31</v>
      </c>
      <c r="X111" s="143">
        <f t="shared" si="35"/>
        <v>3014.61</v>
      </c>
    </row>
    <row r="112" spans="1:24" x14ac:dyDescent="0.3">
      <c r="A112" s="5">
        <v>89</v>
      </c>
      <c r="B112" s="6">
        <v>9901433924</v>
      </c>
      <c r="C112" s="6" t="s">
        <v>249</v>
      </c>
      <c r="D112" s="18">
        <v>1565188</v>
      </c>
      <c r="E112" s="21" t="s">
        <v>99</v>
      </c>
      <c r="F112" s="21" t="s">
        <v>105</v>
      </c>
      <c r="G112" s="53">
        <v>2563457750114</v>
      </c>
      <c r="H112" s="49">
        <v>53490851</v>
      </c>
      <c r="I112" s="54">
        <v>3216001833</v>
      </c>
      <c r="J112" s="21" t="s">
        <v>142</v>
      </c>
      <c r="K112" s="55">
        <v>44929</v>
      </c>
      <c r="L112" s="55">
        <v>44929</v>
      </c>
      <c r="M112" s="78"/>
      <c r="N112" s="77">
        <v>72.540000000000006</v>
      </c>
      <c r="O112" s="14">
        <f t="shared" si="34"/>
        <v>29</v>
      </c>
      <c r="P112" s="15">
        <v>801.26</v>
      </c>
      <c r="Q112" s="26">
        <f t="shared" si="32"/>
        <v>2103.6600000000003</v>
      </c>
      <c r="R112" s="17">
        <v>250</v>
      </c>
      <c r="S112" s="130">
        <f t="shared" si="33"/>
        <v>3154.92</v>
      </c>
      <c r="T112" s="137">
        <f t="shared" si="28"/>
        <v>140.31</v>
      </c>
      <c r="U112" s="145">
        <v>0</v>
      </c>
      <c r="V112" s="137">
        <v>0</v>
      </c>
      <c r="W112" s="140">
        <f t="shared" si="31"/>
        <v>140.31</v>
      </c>
      <c r="X112" s="143">
        <f t="shared" si="35"/>
        <v>3014.61</v>
      </c>
    </row>
    <row r="113" spans="1:24" x14ac:dyDescent="0.3">
      <c r="A113" s="5">
        <v>90</v>
      </c>
      <c r="B113" s="6">
        <v>9901433925</v>
      </c>
      <c r="C113" s="6" t="s">
        <v>246</v>
      </c>
      <c r="D113" s="18">
        <v>1565189</v>
      </c>
      <c r="E113" s="21" t="s">
        <v>99</v>
      </c>
      <c r="F113" s="21" t="s">
        <v>105</v>
      </c>
      <c r="G113" s="53">
        <v>2218199081203</v>
      </c>
      <c r="H113" s="49">
        <v>53618246</v>
      </c>
      <c r="I113" s="54">
        <v>4216008623</v>
      </c>
      <c r="J113" s="21" t="s">
        <v>139</v>
      </c>
      <c r="K113" s="55">
        <v>44929</v>
      </c>
      <c r="L113" s="55">
        <v>44929</v>
      </c>
      <c r="M113" s="78"/>
      <c r="N113" s="77">
        <v>72.540000000000006</v>
      </c>
      <c r="O113" s="14">
        <f t="shared" si="34"/>
        <v>29</v>
      </c>
      <c r="P113" s="15">
        <v>801.26</v>
      </c>
      <c r="Q113" s="26">
        <f t="shared" si="32"/>
        <v>2103.6600000000003</v>
      </c>
      <c r="R113" s="17">
        <v>250</v>
      </c>
      <c r="S113" s="130">
        <f t="shared" si="33"/>
        <v>3154.92</v>
      </c>
      <c r="T113" s="137">
        <f t="shared" si="28"/>
        <v>140.31</v>
      </c>
      <c r="U113" s="145">
        <v>0</v>
      </c>
      <c r="V113" s="137">
        <v>0</v>
      </c>
      <c r="W113" s="140">
        <f t="shared" si="31"/>
        <v>140.31</v>
      </c>
      <c r="X113" s="143">
        <f t="shared" si="35"/>
        <v>3014.61</v>
      </c>
    </row>
    <row r="114" spans="1:24" x14ac:dyDescent="0.3">
      <c r="A114" s="5">
        <v>91</v>
      </c>
      <c r="B114" s="6">
        <v>9901433927</v>
      </c>
      <c r="C114" s="6" t="s">
        <v>248</v>
      </c>
      <c r="D114" s="18">
        <v>1565190</v>
      </c>
      <c r="E114" s="21" t="s">
        <v>99</v>
      </c>
      <c r="F114" s="21" t="s">
        <v>105</v>
      </c>
      <c r="G114" s="29">
        <v>2225887990112</v>
      </c>
      <c r="H114" s="49">
        <v>9680209</v>
      </c>
      <c r="I114" s="21">
        <v>3164079920</v>
      </c>
      <c r="J114" s="79" t="s">
        <v>111</v>
      </c>
      <c r="K114" s="51">
        <v>43101</v>
      </c>
      <c r="L114" s="51"/>
      <c r="M114" s="23">
        <v>363</v>
      </c>
      <c r="N114" s="77">
        <v>72.540000000000006</v>
      </c>
      <c r="O114" s="14">
        <f t="shared" si="34"/>
        <v>29</v>
      </c>
      <c r="P114" s="15">
        <v>801.26</v>
      </c>
      <c r="Q114" s="26">
        <f t="shared" si="32"/>
        <v>2103.6600000000003</v>
      </c>
      <c r="R114" s="17">
        <v>250</v>
      </c>
      <c r="S114" s="130">
        <f t="shared" si="33"/>
        <v>3154.92</v>
      </c>
      <c r="T114" s="137">
        <f t="shared" si="28"/>
        <v>140.31</v>
      </c>
      <c r="U114" s="145">
        <v>0</v>
      </c>
      <c r="V114" s="137">
        <v>0</v>
      </c>
      <c r="W114" s="140">
        <f t="shared" si="31"/>
        <v>140.31</v>
      </c>
      <c r="X114" s="143">
        <f t="shared" si="35"/>
        <v>3014.61</v>
      </c>
    </row>
    <row r="115" spans="1:24" x14ac:dyDescent="0.3">
      <c r="A115" s="5">
        <v>92</v>
      </c>
      <c r="B115" s="6">
        <v>990099333</v>
      </c>
      <c r="C115" s="6" t="s">
        <v>245</v>
      </c>
      <c r="D115" s="18">
        <v>1565191</v>
      </c>
      <c r="E115" s="21" t="s">
        <v>99</v>
      </c>
      <c r="F115" s="21" t="s">
        <v>105</v>
      </c>
      <c r="G115" s="53">
        <v>1879747050114</v>
      </c>
      <c r="H115" s="49">
        <v>41021541</v>
      </c>
      <c r="I115" s="54">
        <v>3287008934</v>
      </c>
      <c r="J115" s="32" t="s">
        <v>138</v>
      </c>
      <c r="K115" s="55">
        <v>44929</v>
      </c>
      <c r="L115" s="55">
        <v>44929</v>
      </c>
      <c r="M115" s="78"/>
      <c r="N115" s="77">
        <v>72.540000000000006</v>
      </c>
      <c r="O115" s="14">
        <f t="shared" si="34"/>
        <v>29</v>
      </c>
      <c r="P115" s="15">
        <v>801.26</v>
      </c>
      <c r="Q115" s="26">
        <f t="shared" si="32"/>
        <v>2103.6600000000003</v>
      </c>
      <c r="R115" s="17">
        <v>250</v>
      </c>
      <c r="S115" s="130">
        <f t="shared" si="33"/>
        <v>3154.92</v>
      </c>
      <c r="T115" s="137">
        <f t="shared" si="28"/>
        <v>140.31</v>
      </c>
      <c r="U115" s="145">
        <v>0</v>
      </c>
      <c r="V115" s="137">
        <v>0</v>
      </c>
      <c r="W115" s="140">
        <f t="shared" si="31"/>
        <v>140.31</v>
      </c>
      <c r="X115" s="143">
        <f t="shared" ref="X115:X132" si="36">ROUND(S115-W115,2)</f>
        <v>3014.61</v>
      </c>
    </row>
    <row r="116" spans="1:24" x14ac:dyDescent="0.3">
      <c r="A116" s="5">
        <v>93</v>
      </c>
      <c r="B116" s="6">
        <v>9901351185</v>
      </c>
      <c r="C116" s="6" t="s">
        <v>247</v>
      </c>
      <c r="D116" s="18">
        <v>1565192</v>
      </c>
      <c r="E116" s="21" t="s">
        <v>99</v>
      </c>
      <c r="F116" s="21" t="s">
        <v>105</v>
      </c>
      <c r="G116" s="29">
        <v>2560011890114</v>
      </c>
      <c r="H116" s="49">
        <v>89252861</v>
      </c>
      <c r="I116" s="21">
        <v>3287036198</v>
      </c>
      <c r="J116" s="32" t="s">
        <v>112</v>
      </c>
      <c r="K116" s="51">
        <v>42370</v>
      </c>
      <c r="L116" s="51"/>
      <c r="M116" s="23">
        <v>363</v>
      </c>
      <c r="N116" s="77">
        <v>72.540000000000006</v>
      </c>
      <c r="O116" s="14">
        <f t="shared" si="34"/>
        <v>29</v>
      </c>
      <c r="P116" s="15">
        <v>801.26</v>
      </c>
      <c r="Q116" s="26">
        <f t="shared" si="32"/>
        <v>2103.6600000000003</v>
      </c>
      <c r="R116" s="17">
        <v>250</v>
      </c>
      <c r="S116" s="130">
        <f t="shared" si="33"/>
        <v>3154.92</v>
      </c>
      <c r="T116" s="137">
        <f t="shared" si="28"/>
        <v>140.31</v>
      </c>
      <c r="U116" s="145">
        <v>0</v>
      </c>
      <c r="V116" s="137">
        <v>0</v>
      </c>
      <c r="W116" s="140">
        <f t="shared" si="31"/>
        <v>140.31</v>
      </c>
      <c r="X116" s="143">
        <f t="shared" si="36"/>
        <v>3014.61</v>
      </c>
    </row>
    <row r="117" spans="1:24" x14ac:dyDescent="0.3">
      <c r="A117" s="5">
        <v>94</v>
      </c>
      <c r="B117" s="6">
        <v>9901361506</v>
      </c>
      <c r="C117" s="6" t="s">
        <v>251</v>
      </c>
      <c r="D117" s="18">
        <v>1565193</v>
      </c>
      <c r="E117" s="21" t="s">
        <v>99</v>
      </c>
      <c r="F117" s="21" t="s">
        <v>105</v>
      </c>
      <c r="G117" s="29">
        <v>1690893630114</v>
      </c>
      <c r="H117" s="49">
        <v>81996845</v>
      </c>
      <c r="I117" s="21">
        <v>3164074549</v>
      </c>
      <c r="J117" s="32" t="s">
        <v>113</v>
      </c>
      <c r="K117" s="51">
        <v>42370</v>
      </c>
      <c r="L117" s="51"/>
      <c r="M117" s="23">
        <v>363</v>
      </c>
      <c r="N117" s="80">
        <v>72.540000000000006</v>
      </c>
      <c r="O117" s="14">
        <f t="shared" si="34"/>
        <v>29</v>
      </c>
      <c r="P117" s="15">
        <v>801.26</v>
      </c>
      <c r="Q117" s="26">
        <f t="shared" si="32"/>
        <v>2103.6600000000003</v>
      </c>
      <c r="R117" s="17">
        <v>250</v>
      </c>
      <c r="S117" s="130">
        <f t="shared" si="33"/>
        <v>3154.92</v>
      </c>
      <c r="T117" s="137">
        <f t="shared" si="28"/>
        <v>140.31</v>
      </c>
      <c r="U117" s="145">
        <v>0</v>
      </c>
      <c r="V117" s="137">
        <v>0</v>
      </c>
      <c r="W117" s="140">
        <f t="shared" si="31"/>
        <v>140.31</v>
      </c>
      <c r="X117" s="143">
        <f t="shared" si="36"/>
        <v>3014.61</v>
      </c>
    </row>
    <row r="118" spans="1:24" x14ac:dyDescent="0.3">
      <c r="A118" s="5">
        <v>95</v>
      </c>
      <c r="B118" s="6">
        <v>9901451093</v>
      </c>
      <c r="C118" s="6" t="s">
        <v>252</v>
      </c>
      <c r="D118" s="18">
        <v>1565194</v>
      </c>
      <c r="E118" s="21" t="s">
        <v>99</v>
      </c>
      <c r="F118" s="21" t="s">
        <v>105</v>
      </c>
      <c r="G118" s="29">
        <v>2692055940114</v>
      </c>
      <c r="H118" s="49">
        <v>89149785</v>
      </c>
      <c r="I118" s="21">
        <v>3164079952</v>
      </c>
      <c r="J118" s="32" t="s">
        <v>114</v>
      </c>
      <c r="K118" s="51">
        <v>43353</v>
      </c>
      <c r="L118" s="51"/>
      <c r="M118" s="23">
        <v>363</v>
      </c>
      <c r="N118" s="80">
        <v>72.540000000000006</v>
      </c>
      <c r="O118" s="14">
        <f t="shared" si="34"/>
        <v>29</v>
      </c>
      <c r="P118" s="15">
        <v>801.26</v>
      </c>
      <c r="Q118" s="26">
        <f t="shared" si="32"/>
        <v>2103.6600000000003</v>
      </c>
      <c r="R118" s="17">
        <v>250</v>
      </c>
      <c r="S118" s="130">
        <f t="shared" si="33"/>
        <v>3154.92</v>
      </c>
      <c r="T118" s="137">
        <f t="shared" si="28"/>
        <v>140.31</v>
      </c>
      <c r="U118" s="145">
        <v>0</v>
      </c>
      <c r="V118" s="137">
        <v>0</v>
      </c>
      <c r="W118" s="140">
        <f t="shared" si="31"/>
        <v>140.31</v>
      </c>
      <c r="X118" s="143">
        <f t="shared" si="36"/>
        <v>3014.61</v>
      </c>
    </row>
    <row r="119" spans="1:24" x14ac:dyDescent="0.3">
      <c r="A119" s="5">
        <v>96</v>
      </c>
      <c r="B119" s="6">
        <v>9901549822</v>
      </c>
      <c r="C119" s="6" t="s">
        <v>253</v>
      </c>
      <c r="D119" s="18">
        <v>1565195</v>
      </c>
      <c r="E119" s="21" t="s">
        <v>99</v>
      </c>
      <c r="F119" s="21" t="s">
        <v>105</v>
      </c>
      <c r="G119" s="29">
        <v>2413406400114</v>
      </c>
      <c r="H119" s="49">
        <v>111321638</v>
      </c>
      <c r="I119" s="21">
        <v>3654026191</v>
      </c>
      <c r="J119" s="6" t="s">
        <v>115</v>
      </c>
      <c r="K119" s="51">
        <v>44593</v>
      </c>
      <c r="L119" s="51"/>
      <c r="M119" s="81">
        <f ca="1">TODAY()-K119-31</f>
        <v>768</v>
      </c>
      <c r="N119" s="80">
        <v>72.540000000000006</v>
      </c>
      <c r="O119" s="14">
        <f t="shared" si="34"/>
        <v>29</v>
      </c>
      <c r="P119" s="15">
        <v>801.26</v>
      </c>
      <c r="Q119" s="26">
        <f t="shared" si="32"/>
        <v>2103.6600000000003</v>
      </c>
      <c r="R119" s="17">
        <v>250</v>
      </c>
      <c r="S119" s="130">
        <f t="shared" si="33"/>
        <v>3154.92</v>
      </c>
      <c r="T119" s="137">
        <f t="shared" si="28"/>
        <v>140.31</v>
      </c>
      <c r="U119" s="154">
        <v>0</v>
      </c>
      <c r="V119" s="137">
        <v>0</v>
      </c>
      <c r="W119" s="140">
        <f t="shared" si="31"/>
        <v>140.31</v>
      </c>
      <c r="X119" s="143">
        <f t="shared" si="36"/>
        <v>3014.61</v>
      </c>
    </row>
    <row r="120" spans="1:24" x14ac:dyDescent="0.3">
      <c r="A120" s="5">
        <v>97</v>
      </c>
      <c r="B120" s="6">
        <v>9901494527</v>
      </c>
      <c r="C120" s="6" t="s">
        <v>254</v>
      </c>
      <c r="D120" s="18">
        <v>1565196</v>
      </c>
      <c r="E120" s="21" t="s">
        <v>99</v>
      </c>
      <c r="F120" s="21" t="s">
        <v>105</v>
      </c>
      <c r="G120" s="29">
        <v>1995677000512</v>
      </c>
      <c r="H120" s="49">
        <v>84809825</v>
      </c>
      <c r="I120" s="21">
        <v>3654023887</v>
      </c>
      <c r="J120" s="32" t="s">
        <v>116</v>
      </c>
      <c r="K120" s="51">
        <v>44470</v>
      </c>
      <c r="L120" s="51"/>
      <c r="M120" s="32">
        <f ca="1">TODAY()-K120</f>
        <v>922</v>
      </c>
      <c r="N120" s="80">
        <v>72.540000000000006</v>
      </c>
      <c r="O120" s="14">
        <f t="shared" si="34"/>
        <v>29</v>
      </c>
      <c r="P120" s="15">
        <v>801.26</v>
      </c>
      <c r="Q120" s="26">
        <f t="shared" si="32"/>
        <v>2103.6600000000003</v>
      </c>
      <c r="R120" s="17">
        <v>250</v>
      </c>
      <c r="S120" s="130">
        <f t="shared" si="33"/>
        <v>3154.92</v>
      </c>
      <c r="T120" s="137">
        <f t="shared" si="28"/>
        <v>140.31</v>
      </c>
      <c r="U120" s="145">
        <v>0</v>
      </c>
      <c r="V120" s="137">
        <v>655.02</v>
      </c>
      <c r="W120" s="140">
        <f t="shared" si="31"/>
        <v>795.33</v>
      </c>
      <c r="X120" s="143">
        <f t="shared" si="36"/>
        <v>2359.59</v>
      </c>
    </row>
    <row r="121" spans="1:24" x14ac:dyDescent="0.3">
      <c r="A121" s="5">
        <v>98</v>
      </c>
      <c r="B121" s="6">
        <v>9901349728</v>
      </c>
      <c r="C121" s="6" t="s">
        <v>255</v>
      </c>
      <c r="D121" s="18">
        <v>1565197</v>
      </c>
      <c r="E121" s="21" t="s">
        <v>99</v>
      </c>
      <c r="F121" s="21" t="s">
        <v>105</v>
      </c>
      <c r="G121" s="29">
        <v>2830847230512</v>
      </c>
      <c r="H121" s="49">
        <v>88943836</v>
      </c>
      <c r="I121" s="21">
        <v>3654013124</v>
      </c>
      <c r="J121" s="32" t="s">
        <v>117</v>
      </c>
      <c r="K121" s="51">
        <v>43101</v>
      </c>
      <c r="L121" s="51"/>
      <c r="M121" s="81">
        <v>363</v>
      </c>
      <c r="N121" s="80">
        <v>72.540000000000006</v>
      </c>
      <c r="O121" s="14">
        <f t="shared" si="34"/>
        <v>29</v>
      </c>
      <c r="P121" s="15">
        <v>801.26</v>
      </c>
      <c r="Q121" s="26">
        <f t="shared" si="32"/>
        <v>2103.6600000000003</v>
      </c>
      <c r="R121" s="17">
        <v>250</v>
      </c>
      <c r="S121" s="130">
        <f t="shared" si="33"/>
        <v>3154.92</v>
      </c>
      <c r="T121" s="137">
        <f t="shared" si="28"/>
        <v>140.31</v>
      </c>
      <c r="U121" s="145">
        <v>0</v>
      </c>
      <c r="V121" s="137">
        <v>749.7</v>
      </c>
      <c r="W121" s="140">
        <f t="shared" si="31"/>
        <v>890.01</v>
      </c>
      <c r="X121" s="143">
        <f t="shared" si="36"/>
        <v>2264.91</v>
      </c>
    </row>
    <row r="122" spans="1:24" ht="18" customHeight="1" x14ac:dyDescent="0.3">
      <c r="A122" s="5">
        <v>99</v>
      </c>
      <c r="B122" s="6">
        <v>9901349729</v>
      </c>
      <c r="C122" s="6" t="s">
        <v>257</v>
      </c>
      <c r="D122" s="18">
        <v>1565198</v>
      </c>
      <c r="E122" s="21" t="s">
        <v>99</v>
      </c>
      <c r="F122" s="21" t="s">
        <v>105</v>
      </c>
      <c r="G122" s="29">
        <v>1827151080114</v>
      </c>
      <c r="H122" s="49">
        <v>62436929</v>
      </c>
      <c r="I122" s="21">
        <v>3164072894</v>
      </c>
      <c r="J122" s="32" t="s">
        <v>118</v>
      </c>
      <c r="K122" s="51">
        <v>43101</v>
      </c>
      <c r="L122" s="51"/>
      <c r="M122" s="81">
        <v>363</v>
      </c>
      <c r="N122" s="80">
        <v>72.540000000000006</v>
      </c>
      <c r="O122" s="14">
        <f t="shared" si="34"/>
        <v>29</v>
      </c>
      <c r="P122" s="15">
        <v>801.26</v>
      </c>
      <c r="Q122" s="26">
        <f t="shared" si="32"/>
        <v>2103.6600000000003</v>
      </c>
      <c r="R122" s="17">
        <v>250</v>
      </c>
      <c r="S122" s="130">
        <f t="shared" si="33"/>
        <v>3154.92</v>
      </c>
      <c r="T122" s="137">
        <f t="shared" si="28"/>
        <v>140.31</v>
      </c>
      <c r="U122" s="154">
        <v>0</v>
      </c>
      <c r="V122" s="137">
        <v>0</v>
      </c>
      <c r="W122" s="140">
        <f t="shared" si="31"/>
        <v>140.31</v>
      </c>
      <c r="X122" s="143">
        <f t="shared" si="36"/>
        <v>3014.61</v>
      </c>
    </row>
    <row r="123" spans="1:24" x14ac:dyDescent="0.3">
      <c r="A123" s="5">
        <v>100</v>
      </c>
      <c r="B123" s="6">
        <v>9901349730</v>
      </c>
      <c r="C123" s="6" t="s">
        <v>258</v>
      </c>
      <c r="D123" s="18">
        <v>1565199</v>
      </c>
      <c r="E123" s="21" t="s">
        <v>99</v>
      </c>
      <c r="F123" s="21" t="s">
        <v>105</v>
      </c>
      <c r="G123" s="29">
        <v>2176791880116</v>
      </c>
      <c r="H123" s="49">
        <v>11943777</v>
      </c>
      <c r="I123" s="21">
        <v>3287032867</v>
      </c>
      <c r="J123" s="32" t="s">
        <v>119</v>
      </c>
      <c r="K123" s="51">
        <v>43101</v>
      </c>
      <c r="L123" s="51"/>
      <c r="M123" s="81">
        <v>363</v>
      </c>
      <c r="N123" s="80">
        <v>72.540000000000006</v>
      </c>
      <c r="O123" s="14">
        <f t="shared" si="34"/>
        <v>29</v>
      </c>
      <c r="P123" s="15">
        <v>801.26</v>
      </c>
      <c r="Q123" s="26">
        <f t="shared" si="32"/>
        <v>2103.6600000000003</v>
      </c>
      <c r="R123" s="17">
        <v>250</v>
      </c>
      <c r="S123" s="130">
        <f t="shared" si="33"/>
        <v>3154.92</v>
      </c>
      <c r="T123" s="137">
        <f t="shared" si="28"/>
        <v>140.31</v>
      </c>
      <c r="U123" s="145">
        <v>2824.29</v>
      </c>
      <c r="V123" s="137">
        <v>0</v>
      </c>
      <c r="W123" s="140">
        <f t="shared" si="31"/>
        <v>2964.6</v>
      </c>
      <c r="X123" s="143">
        <f t="shared" si="36"/>
        <v>190.32</v>
      </c>
    </row>
    <row r="124" spans="1:24" ht="18" customHeight="1" x14ac:dyDescent="0.3">
      <c r="A124" s="5">
        <v>101</v>
      </c>
      <c r="B124" s="6">
        <v>9901355145</v>
      </c>
      <c r="C124" s="6" t="s">
        <v>259</v>
      </c>
      <c r="D124" s="18">
        <v>1565200</v>
      </c>
      <c r="E124" s="21" t="s">
        <v>99</v>
      </c>
      <c r="F124" s="21" t="s">
        <v>105</v>
      </c>
      <c r="G124" s="29">
        <v>1688497630114</v>
      </c>
      <c r="H124" s="49">
        <v>50416383</v>
      </c>
      <c r="I124" s="21">
        <v>3686024851</v>
      </c>
      <c r="J124" s="32" t="s">
        <v>120</v>
      </c>
      <c r="K124" s="51">
        <v>43101</v>
      </c>
      <c r="L124" s="51">
        <v>38718</v>
      </c>
      <c r="M124" s="81">
        <v>363</v>
      </c>
      <c r="N124" s="77">
        <v>72.540000000000006</v>
      </c>
      <c r="O124" s="14">
        <f t="shared" si="34"/>
        <v>29</v>
      </c>
      <c r="P124" s="15">
        <v>801.26</v>
      </c>
      <c r="Q124" s="26">
        <f t="shared" si="32"/>
        <v>2103.6600000000003</v>
      </c>
      <c r="R124" s="17">
        <v>250</v>
      </c>
      <c r="S124" s="130">
        <f t="shared" si="33"/>
        <v>3154.92</v>
      </c>
      <c r="T124" s="137">
        <f t="shared" si="28"/>
        <v>140.31</v>
      </c>
      <c r="U124" s="145">
        <v>0</v>
      </c>
      <c r="V124" s="137">
        <v>0</v>
      </c>
      <c r="W124" s="140">
        <f t="shared" si="31"/>
        <v>140.31</v>
      </c>
      <c r="X124" s="143">
        <f t="shared" si="36"/>
        <v>3014.61</v>
      </c>
    </row>
    <row r="125" spans="1:24" x14ac:dyDescent="0.3">
      <c r="A125" s="5">
        <v>102</v>
      </c>
      <c r="B125" s="6">
        <v>9901495284</v>
      </c>
      <c r="C125" s="6" t="s">
        <v>256</v>
      </c>
      <c r="D125" s="18">
        <v>1565201</v>
      </c>
      <c r="E125" s="21" t="s">
        <v>99</v>
      </c>
      <c r="F125" s="21" t="s">
        <v>105</v>
      </c>
      <c r="G125" s="29">
        <v>3238796400512</v>
      </c>
      <c r="H125" s="49">
        <v>108487199</v>
      </c>
      <c r="I125" s="21">
        <v>3654023992</v>
      </c>
      <c r="J125" s="32" t="s">
        <v>121</v>
      </c>
      <c r="K125" s="51">
        <v>44138</v>
      </c>
      <c r="L125" s="51"/>
      <c r="M125" s="81">
        <v>363</v>
      </c>
      <c r="N125" s="77">
        <v>72.540000000000006</v>
      </c>
      <c r="O125" s="14">
        <f t="shared" si="34"/>
        <v>29</v>
      </c>
      <c r="P125" s="15">
        <v>801.26</v>
      </c>
      <c r="Q125" s="26">
        <f t="shared" si="32"/>
        <v>2103.6600000000003</v>
      </c>
      <c r="R125" s="17">
        <v>250</v>
      </c>
      <c r="S125" s="130">
        <f t="shared" si="33"/>
        <v>3154.92</v>
      </c>
      <c r="T125" s="137">
        <f t="shared" si="28"/>
        <v>140.31</v>
      </c>
      <c r="U125" s="145">
        <v>0</v>
      </c>
      <c r="V125" s="137">
        <v>0</v>
      </c>
      <c r="W125" s="140">
        <f t="shared" si="31"/>
        <v>140.31</v>
      </c>
      <c r="X125" s="143">
        <f t="shared" si="36"/>
        <v>3014.61</v>
      </c>
    </row>
    <row r="126" spans="1:24" x14ac:dyDescent="0.3">
      <c r="A126" s="5">
        <v>103</v>
      </c>
      <c r="B126" s="6">
        <v>9901001049</v>
      </c>
      <c r="C126" s="6" t="s">
        <v>260</v>
      </c>
      <c r="D126" s="18">
        <v>1565202</v>
      </c>
      <c r="E126" s="21" t="s">
        <v>99</v>
      </c>
      <c r="F126" s="21" t="s">
        <v>105</v>
      </c>
      <c r="G126" s="29">
        <v>1841585320114</v>
      </c>
      <c r="H126" s="49">
        <v>59177802</v>
      </c>
      <c r="I126" s="21">
        <v>3164040395</v>
      </c>
      <c r="J126" s="32" t="s">
        <v>122</v>
      </c>
      <c r="K126" s="51">
        <v>43101</v>
      </c>
      <c r="L126" s="51"/>
      <c r="M126" s="81">
        <v>363</v>
      </c>
      <c r="N126" s="77">
        <v>72.540000000000006</v>
      </c>
      <c r="O126" s="14">
        <f t="shared" si="34"/>
        <v>29</v>
      </c>
      <c r="P126" s="15">
        <v>801.26</v>
      </c>
      <c r="Q126" s="26">
        <f t="shared" si="32"/>
        <v>2103.6600000000003</v>
      </c>
      <c r="R126" s="17">
        <v>250</v>
      </c>
      <c r="S126" s="130">
        <f t="shared" si="33"/>
        <v>3154.92</v>
      </c>
      <c r="T126" s="137">
        <f t="shared" si="28"/>
        <v>140.31</v>
      </c>
      <c r="U126" s="145">
        <v>0</v>
      </c>
      <c r="V126" s="137">
        <v>0</v>
      </c>
      <c r="W126" s="140">
        <f t="shared" si="31"/>
        <v>140.31</v>
      </c>
      <c r="X126" s="143">
        <f t="shared" si="36"/>
        <v>3014.61</v>
      </c>
    </row>
    <row r="127" spans="1:24" x14ac:dyDescent="0.3">
      <c r="A127" s="5">
        <v>104</v>
      </c>
      <c r="B127" s="6">
        <v>9901451119</v>
      </c>
      <c r="C127" s="6" t="s">
        <v>265</v>
      </c>
      <c r="D127" s="18">
        <v>1565203</v>
      </c>
      <c r="E127" s="21" t="s">
        <v>99</v>
      </c>
      <c r="F127" s="21" t="s">
        <v>105</v>
      </c>
      <c r="G127" s="29">
        <v>1976165690114</v>
      </c>
      <c r="H127" s="49">
        <v>33963606</v>
      </c>
      <c r="I127" s="21">
        <v>3164080004</v>
      </c>
      <c r="J127" s="32" t="s">
        <v>123</v>
      </c>
      <c r="K127" s="51">
        <v>43409</v>
      </c>
      <c r="L127" s="51"/>
      <c r="M127" s="81">
        <v>363</v>
      </c>
      <c r="N127" s="77">
        <v>72.540000000000006</v>
      </c>
      <c r="O127" s="14">
        <f t="shared" si="34"/>
        <v>29</v>
      </c>
      <c r="P127" s="15">
        <v>801.26</v>
      </c>
      <c r="Q127" s="26">
        <f t="shared" si="32"/>
        <v>2103.6600000000003</v>
      </c>
      <c r="R127" s="17">
        <v>250</v>
      </c>
      <c r="S127" s="130">
        <f t="shared" si="33"/>
        <v>3154.92</v>
      </c>
      <c r="T127" s="137">
        <f t="shared" si="28"/>
        <v>140.31</v>
      </c>
      <c r="U127" s="145">
        <v>0</v>
      </c>
      <c r="V127" s="137">
        <v>0</v>
      </c>
      <c r="W127" s="140">
        <f t="shared" si="31"/>
        <v>140.31</v>
      </c>
      <c r="X127" s="143">
        <f t="shared" si="36"/>
        <v>3014.61</v>
      </c>
    </row>
    <row r="128" spans="1:24" ht="18" customHeight="1" x14ac:dyDescent="0.3">
      <c r="A128" s="5">
        <v>105</v>
      </c>
      <c r="B128" s="6">
        <v>9901451097</v>
      </c>
      <c r="C128" s="6" t="s">
        <v>261</v>
      </c>
      <c r="D128" s="18">
        <v>1565204</v>
      </c>
      <c r="E128" s="21" t="s">
        <v>99</v>
      </c>
      <c r="F128" s="21" t="s">
        <v>105</v>
      </c>
      <c r="G128" s="29">
        <v>2131079960114</v>
      </c>
      <c r="H128" s="49">
        <v>103361715</v>
      </c>
      <c r="I128" s="21">
        <v>3164083996</v>
      </c>
      <c r="J128" s="6" t="s">
        <v>124</v>
      </c>
      <c r="K128" s="51">
        <v>43497</v>
      </c>
      <c r="L128" s="51"/>
      <c r="M128" s="81">
        <v>363</v>
      </c>
      <c r="N128" s="77">
        <v>72.540000000000006</v>
      </c>
      <c r="O128" s="14">
        <f t="shared" si="34"/>
        <v>29</v>
      </c>
      <c r="P128" s="15">
        <v>801.26</v>
      </c>
      <c r="Q128" s="26">
        <f t="shared" si="32"/>
        <v>2103.6600000000003</v>
      </c>
      <c r="R128" s="17">
        <v>250</v>
      </c>
      <c r="S128" s="130">
        <f t="shared" si="33"/>
        <v>3154.92</v>
      </c>
      <c r="T128" s="137">
        <f t="shared" si="28"/>
        <v>140.31</v>
      </c>
      <c r="U128" s="145">
        <v>0</v>
      </c>
      <c r="V128" s="137">
        <v>0</v>
      </c>
      <c r="W128" s="140">
        <f t="shared" si="31"/>
        <v>140.31</v>
      </c>
      <c r="X128" s="143">
        <f t="shared" si="36"/>
        <v>3014.61</v>
      </c>
    </row>
    <row r="129" spans="1:24" x14ac:dyDescent="0.3">
      <c r="A129" s="5">
        <v>106</v>
      </c>
      <c r="B129" s="6">
        <v>9901433943</v>
      </c>
      <c r="C129" s="6" t="s">
        <v>262</v>
      </c>
      <c r="D129" s="18">
        <v>1565205</v>
      </c>
      <c r="E129" s="21" t="s">
        <v>99</v>
      </c>
      <c r="F129" s="6" t="s">
        <v>105</v>
      </c>
      <c r="G129" s="19">
        <v>1857322910512</v>
      </c>
      <c r="H129" s="49">
        <v>13761684</v>
      </c>
      <c r="I129" s="6">
        <v>3164079984</v>
      </c>
      <c r="J129" s="79" t="s">
        <v>125</v>
      </c>
      <c r="K129" s="51">
        <v>43101</v>
      </c>
      <c r="L129" s="51"/>
      <c r="M129" s="81">
        <v>363</v>
      </c>
      <c r="N129" s="77">
        <v>72.540000000000006</v>
      </c>
      <c r="O129" s="14">
        <f t="shared" si="34"/>
        <v>29</v>
      </c>
      <c r="P129" s="15">
        <v>801.26</v>
      </c>
      <c r="Q129" s="26">
        <f t="shared" si="32"/>
        <v>2103.6600000000003</v>
      </c>
      <c r="R129" s="17">
        <v>250</v>
      </c>
      <c r="S129" s="130">
        <f t="shared" si="33"/>
        <v>3154.92</v>
      </c>
      <c r="T129" s="137">
        <f t="shared" si="28"/>
        <v>140.31</v>
      </c>
      <c r="U129" s="145">
        <v>0</v>
      </c>
      <c r="V129" s="137">
        <v>0</v>
      </c>
      <c r="W129" s="140">
        <f t="shared" si="31"/>
        <v>140.31</v>
      </c>
      <c r="X129" s="143">
        <f t="shared" si="36"/>
        <v>3014.61</v>
      </c>
    </row>
    <row r="130" spans="1:24" ht="17.25" customHeight="1" x14ac:dyDescent="0.3">
      <c r="A130" s="5">
        <v>107</v>
      </c>
      <c r="B130" s="6">
        <v>9901433916</v>
      </c>
      <c r="C130" s="6" t="s">
        <v>263</v>
      </c>
      <c r="D130" s="18">
        <v>1565206</v>
      </c>
      <c r="E130" s="21" t="s">
        <v>99</v>
      </c>
      <c r="F130" s="6" t="s">
        <v>105</v>
      </c>
      <c r="G130" s="19">
        <v>1928813610114</v>
      </c>
      <c r="H130" s="49">
        <v>55977685</v>
      </c>
      <c r="I130" s="6">
        <v>3216001695</v>
      </c>
      <c r="J130" s="21" t="s">
        <v>126</v>
      </c>
      <c r="K130" s="51">
        <v>37258</v>
      </c>
      <c r="L130" s="51">
        <v>37258</v>
      </c>
      <c r="M130" s="81">
        <v>363</v>
      </c>
      <c r="N130" s="77">
        <v>72.540000000000006</v>
      </c>
      <c r="O130" s="14">
        <f t="shared" si="34"/>
        <v>29</v>
      </c>
      <c r="P130" s="15">
        <v>801.26</v>
      </c>
      <c r="Q130" s="26">
        <f t="shared" si="32"/>
        <v>2103.6600000000003</v>
      </c>
      <c r="R130" s="17">
        <v>250</v>
      </c>
      <c r="S130" s="130">
        <f t="shared" si="33"/>
        <v>3154.92</v>
      </c>
      <c r="T130" s="137">
        <f t="shared" si="28"/>
        <v>140.31</v>
      </c>
      <c r="U130" s="145">
        <v>0</v>
      </c>
      <c r="V130" s="137">
        <v>0</v>
      </c>
      <c r="W130" s="140">
        <f t="shared" si="31"/>
        <v>140.31</v>
      </c>
      <c r="X130" s="143">
        <f t="shared" si="36"/>
        <v>3014.61</v>
      </c>
    </row>
    <row r="131" spans="1:24" ht="17.25" customHeight="1" x14ac:dyDescent="0.3">
      <c r="A131" s="5">
        <v>108</v>
      </c>
      <c r="B131" s="6">
        <v>9901433961</v>
      </c>
      <c r="C131" s="6" t="s">
        <v>264</v>
      </c>
      <c r="D131" s="18">
        <v>1565207</v>
      </c>
      <c r="E131" s="21" t="s">
        <v>99</v>
      </c>
      <c r="F131" s="21" t="s">
        <v>105</v>
      </c>
      <c r="G131" s="53">
        <v>1911364170512</v>
      </c>
      <c r="H131" s="49">
        <v>64097846</v>
      </c>
      <c r="I131" s="54">
        <v>3216001916</v>
      </c>
      <c r="J131" s="21" t="s">
        <v>140</v>
      </c>
      <c r="K131" s="55">
        <v>44929</v>
      </c>
      <c r="L131" s="55">
        <v>44929</v>
      </c>
      <c r="M131" s="82"/>
      <c r="N131" s="77">
        <v>72.540000000000006</v>
      </c>
      <c r="O131" s="14">
        <f t="shared" si="34"/>
        <v>29</v>
      </c>
      <c r="P131" s="15">
        <v>801.26</v>
      </c>
      <c r="Q131" s="26">
        <f t="shared" si="32"/>
        <v>2103.6600000000003</v>
      </c>
      <c r="R131" s="17">
        <v>250</v>
      </c>
      <c r="S131" s="130">
        <f t="shared" si="33"/>
        <v>3154.92</v>
      </c>
      <c r="T131" s="137">
        <f t="shared" si="28"/>
        <v>140.31</v>
      </c>
      <c r="U131" s="145">
        <v>0</v>
      </c>
      <c r="V131" s="137">
        <v>0</v>
      </c>
      <c r="W131" s="140">
        <f t="shared" si="31"/>
        <v>140.31</v>
      </c>
      <c r="X131" s="143">
        <f t="shared" si="36"/>
        <v>3014.61</v>
      </c>
    </row>
    <row r="132" spans="1:24" x14ac:dyDescent="0.3">
      <c r="A132" s="5">
        <v>109</v>
      </c>
      <c r="B132" s="6">
        <v>9901451092</v>
      </c>
      <c r="C132" s="6" t="s">
        <v>266</v>
      </c>
      <c r="D132" s="18">
        <v>1565208</v>
      </c>
      <c r="E132" s="21" t="s">
        <v>99</v>
      </c>
      <c r="F132" s="21" t="s">
        <v>105</v>
      </c>
      <c r="G132" s="29">
        <v>2147980112214</v>
      </c>
      <c r="H132" s="49">
        <v>77891678</v>
      </c>
      <c r="I132" s="21">
        <v>3164080169</v>
      </c>
      <c r="J132" s="32" t="s">
        <v>127</v>
      </c>
      <c r="K132" s="51">
        <v>43223</v>
      </c>
      <c r="L132" s="51"/>
      <c r="M132" s="81">
        <v>363</v>
      </c>
      <c r="N132" s="77">
        <v>72.540000000000006</v>
      </c>
      <c r="O132" s="14">
        <f t="shared" si="34"/>
        <v>29</v>
      </c>
      <c r="P132" s="15">
        <v>801.26</v>
      </c>
      <c r="Q132" s="26">
        <f t="shared" si="32"/>
        <v>2103.6600000000003</v>
      </c>
      <c r="R132" s="17">
        <v>250</v>
      </c>
      <c r="S132" s="130">
        <f t="shared" si="33"/>
        <v>3154.92</v>
      </c>
      <c r="T132" s="137">
        <f t="shared" si="28"/>
        <v>140.31</v>
      </c>
      <c r="U132" s="145">
        <v>0</v>
      </c>
      <c r="V132" s="137">
        <v>0</v>
      </c>
      <c r="W132" s="140">
        <f t="shared" si="31"/>
        <v>140.31</v>
      </c>
      <c r="X132" s="143">
        <f t="shared" si="36"/>
        <v>3014.61</v>
      </c>
    </row>
    <row r="133" spans="1:24" x14ac:dyDescent="0.3">
      <c r="A133" s="5">
        <v>110</v>
      </c>
      <c r="B133" s="6">
        <v>9901433962</v>
      </c>
      <c r="C133" s="66" t="s">
        <v>267</v>
      </c>
      <c r="D133" s="18">
        <v>1565209</v>
      </c>
      <c r="E133" s="67" t="s">
        <v>99</v>
      </c>
      <c r="F133" s="67" t="s">
        <v>105</v>
      </c>
      <c r="G133" s="53">
        <v>2566762911505</v>
      </c>
      <c r="H133" s="49">
        <v>7260385</v>
      </c>
      <c r="I133" s="54">
        <v>3216001851</v>
      </c>
      <c r="J133" s="21" t="s">
        <v>143</v>
      </c>
      <c r="K133" s="55">
        <v>44929</v>
      </c>
      <c r="L133" s="55">
        <v>44929</v>
      </c>
      <c r="M133" s="83"/>
      <c r="N133" s="77">
        <v>72.540000000000006</v>
      </c>
      <c r="O133" s="14">
        <f t="shared" si="34"/>
        <v>29</v>
      </c>
      <c r="P133" s="15">
        <v>801.26</v>
      </c>
      <c r="Q133" s="26">
        <f t="shared" si="32"/>
        <v>2103.6600000000003</v>
      </c>
      <c r="R133" s="17">
        <v>250</v>
      </c>
      <c r="S133" s="130">
        <f t="shared" si="33"/>
        <v>3154.92</v>
      </c>
      <c r="T133" s="137">
        <f t="shared" si="28"/>
        <v>140.31</v>
      </c>
      <c r="U133" s="145">
        <v>0</v>
      </c>
      <c r="V133" s="137">
        <v>0</v>
      </c>
      <c r="W133" s="137">
        <f>ROUND(SUM(T133:V133),2)</f>
        <v>140.31</v>
      </c>
      <c r="X133" s="143">
        <f>ROUND(S133-W133,2)</f>
        <v>3014.61</v>
      </c>
    </row>
    <row r="134" spans="1:24" x14ac:dyDescent="0.3">
      <c r="A134" s="5">
        <v>111</v>
      </c>
      <c r="B134" s="6">
        <v>9901545084</v>
      </c>
      <c r="C134" s="6" t="s">
        <v>268</v>
      </c>
      <c r="D134" s="18">
        <v>1565210</v>
      </c>
      <c r="E134" s="21" t="s">
        <v>99</v>
      </c>
      <c r="F134" s="21" t="s">
        <v>105</v>
      </c>
      <c r="G134" s="29">
        <v>3239083220512</v>
      </c>
      <c r="H134" s="49">
        <v>96914769</v>
      </c>
      <c r="I134" s="21">
        <v>3654026187</v>
      </c>
      <c r="J134" s="32" t="s">
        <v>128</v>
      </c>
      <c r="K134" s="58">
        <v>44564</v>
      </c>
      <c r="L134" s="58"/>
      <c r="M134" s="84">
        <f ca="1">TODAY()-K134</f>
        <v>828</v>
      </c>
      <c r="N134" s="80">
        <v>72.540000000000006</v>
      </c>
      <c r="O134" s="5">
        <f t="shared" si="34"/>
        <v>29</v>
      </c>
      <c r="P134" s="15">
        <v>801.26</v>
      </c>
      <c r="Q134" s="26">
        <f t="shared" si="32"/>
        <v>2103.6600000000003</v>
      </c>
      <c r="R134" s="17">
        <v>250</v>
      </c>
      <c r="S134" s="130">
        <f t="shared" si="33"/>
        <v>3154.92</v>
      </c>
      <c r="T134" s="155">
        <f t="shared" si="28"/>
        <v>140.31</v>
      </c>
      <c r="U134" s="145">
        <v>0</v>
      </c>
      <c r="V134" s="137">
        <v>0</v>
      </c>
      <c r="W134" s="137">
        <f>ROUND(SUM(T134:V134),2)</f>
        <v>140.31</v>
      </c>
      <c r="X134" s="143">
        <f>ROUND(S134-W134,2)</f>
        <v>3014.61</v>
      </c>
    </row>
    <row r="135" spans="1:24" ht="18" customHeight="1" thickBot="1" x14ac:dyDescent="0.35">
      <c r="A135" s="5">
        <v>112</v>
      </c>
      <c r="B135" s="6">
        <v>9901545088</v>
      </c>
      <c r="C135" s="6" t="s">
        <v>269</v>
      </c>
      <c r="D135" s="18">
        <v>1565211</v>
      </c>
      <c r="E135" s="21" t="s">
        <v>129</v>
      </c>
      <c r="F135" s="6" t="s">
        <v>105</v>
      </c>
      <c r="G135" s="19">
        <v>1693888400114</v>
      </c>
      <c r="H135" s="49">
        <v>51589214</v>
      </c>
      <c r="I135" s="6">
        <v>3164096234</v>
      </c>
      <c r="J135" s="21" t="s">
        <v>130</v>
      </c>
      <c r="K135" s="85">
        <v>44564</v>
      </c>
      <c r="L135" s="85"/>
      <c r="M135" s="84">
        <f ca="1">TODAY()-K135</f>
        <v>828</v>
      </c>
      <c r="N135" s="86">
        <v>72.540000000000006</v>
      </c>
      <c r="O135" s="5">
        <f t="shared" si="34"/>
        <v>29</v>
      </c>
      <c r="P135" s="15">
        <v>801.26</v>
      </c>
      <c r="Q135" s="41">
        <f>N135*O135</f>
        <v>2103.6600000000003</v>
      </c>
      <c r="R135" s="17">
        <v>250</v>
      </c>
      <c r="S135" s="161">
        <f t="shared" si="33"/>
        <v>3154.92</v>
      </c>
      <c r="T135" s="155">
        <f t="shared" si="28"/>
        <v>140.31</v>
      </c>
      <c r="U135" s="162">
        <v>0</v>
      </c>
      <c r="V135" s="155">
        <v>0</v>
      </c>
      <c r="W135" s="155">
        <f t="shared" ref="W135:W136" si="37">ROUND(SUM(T135:V135),2)</f>
        <v>140.31</v>
      </c>
      <c r="X135" s="150">
        <f t="shared" ref="X135" si="38">ROUND(S135-W135,2)</f>
        <v>3014.61</v>
      </c>
    </row>
    <row r="136" spans="1:24" ht="18" thickBot="1" x14ac:dyDescent="0.35">
      <c r="A136" s="186" t="s">
        <v>44</v>
      </c>
      <c r="B136" s="203"/>
      <c r="C136" s="203"/>
      <c r="D136" s="203"/>
      <c r="E136" s="203"/>
      <c r="F136" s="187"/>
      <c r="G136" s="187"/>
      <c r="H136" s="187"/>
      <c r="I136" s="187"/>
      <c r="J136" s="187"/>
      <c r="K136" s="203"/>
      <c r="L136" s="203"/>
      <c r="M136" s="203"/>
      <c r="N136" s="203"/>
      <c r="O136" s="204"/>
      <c r="P136" s="42">
        <f>SUM(P101:P135)</f>
        <v>28044.09999999998</v>
      </c>
      <c r="Q136" s="42">
        <f>SUM(Q101:Q135)</f>
        <v>73628.100000000064</v>
      </c>
      <c r="R136" s="160">
        <f>SUM(R101:R135)</f>
        <v>8750</v>
      </c>
      <c r="S136" s="163">
        <f>SUM(S101:S135)</f>
        <v>110422.19999999995</v>
      </c>
      <c r="T136" s="164">
        <f t="shared" si="28"/>
        <v>4910.7700000000004</v>
      </c>
      <c r="U136" s="165">
        <v>0</v>
      </c>
      <c r="V136" s="166">
        <f>V121+V120</f>
        <v>1404.72</v>
      </c>
      <c r="W136" s="166">
        <f t="shared" si="37"/>
        <v>6315.49</v>
      </c>
      <c r="X136" s="167">
        <f>SUM(X101:X135)</f>
        <v>101282.34000000001</v>
      </c>
    </row>
    <row r="137" spans="1:24" x14ac:dyDescent="0.3">
      <c r="A137" s="87"/>
      <c r="B137" s="87"/>
      <c r="C137" s="87"/>
      <c r="D137" s="87"/>
      <c r="E137" s="87"/>
      <c r="F137" s="87"/>
      <c r="G137" s="88"/>
      <c r="H137" s="87"/>
      <c r="I137" s="87"/>
      <c r="J137" s="87"/>
      <c r="K137" s="87"/>
      <c r="L137" s="87"/>
      <c r="M137" s="87"/>
      <c r="N137" s="87"/>
      <c r="O137" s="87"/>
      <c r="P137" s="89"/>
      <c r="Q137" s="89"/>
      <c r="R137" s="90"/>
      <c r="S137" s="90"/>
      <c r="T137" s="90"/>
      <c r="U137" s="90"/>
      <c r="V137" s="90">
        <f>SUM(V101:V136)</f>
        <v>2809.44</v>
      </c>
      <c r="W137" s="90"/>
      <c r="X137" s="90"/>
    </row>
    <row r="138" spans="1:24" x14ac:dyDescent="0.3">
      <c r="A138" s="87"/>
      <c r="B138" s="87"/>
      <c r="C138" s="87"/>
      <c r="D138" s="87"/>
      <c r="E138" s="87"/>
      <c r="F138" s="87"/>
      <c r="G138" s="88"/>
      <c r="H138" s="87"/>
      <c r="I138" s="87"/>
      <c r="J138" s="87"/>
      <c r="K138" s="87"/>
      <c r="L138" s="87"/>
      <c r="M138" s="87"/>
      <c r="N138" s="87"/>
      <c r="O138" s="87"/>
      <c r="P138" s="89"/>
      <c r="Q138" s="89"/>
      <c r="R138" s="90"/>
      <c r="S138" s="90"/>
      <c r="T138" s="90"/>
      <c r="U138" s="90"/>
      <c r="V138" s="90"/>
      <c r="W138" s="90"/>
      <c r="X138" s="90"/>
    </row>
    <row r="139" spans="1:24" ht="18" thickBot="1" x14ac:dyDescent="0.35">
      <c r="A139" s="87"/>
      <c r="B139" s="87"/>
      <c r="C139" s="87"/>
      <c r="D139" s="87"/>
      <c r="E139" s="87"/>
      <c r="F139" s="87"/>
      <c r="G139" s="88"/>
      <c r="H139" s="87"/>
      <c r="I139" s="87"/>
      <c r="J139" s="87"/>
      <c r="K139" s="87"/>
      <c r="L139" s="87"/>
      <c r="M139" s="87"/>
      <c r="N139" s="87"/>
      <c r="O139" s="87"/>
      <c r="P139" s="89"/>
      <c r="Q139" s="89"/>
      <c r="R139" s="90"/>
      <c r="S139" s="90"/>
      <c r="T139" s="91"/>
      <c r="U139" s="91"/>
      <c r="V139" s="91"/>
      <c r="W139" s="91"/>
      <c r="X139" s="91"/>
    </row>
    <row r="140" spans="1:24" ht="18.75" customHeight="1" thickBot="1" x14ac:dyDescent="0.35">
      <c r="A140" s="87"/>
      <c r="B140" s="87"/>
      <c r="C140" s="87"/>
      <c r="D140" s="87"/>
      <c r="E140" s="87"/>
      <c r="F140" s="87"/>
      <c r="G140" s="88"/>
      <c r="H140" s="87"/>
      <c r="I140" s="87"/>
      <c r="J140" s="87"/>
      <c r="K140" s="87"/>
      <c r="L140" s="87"/>
      <c r="M140" s="87"/>
      <c r="N140" s="208" t="s">
        <v>131</v>
      </c>
      <c r="O140" s="211" t="s">
        <v>17</v>
      </c>
      <c r="P140" s="212"/>
      <c r="Q140" s="213"/>
      <c r="R140" s="176" t="s">
        <v>279</v>
      </c>
      <c r="S140" s="214" t="s">
        <v>280</v>
      </c>
      <c r="T140" s="44"/>
      <c r="U140" s="44"/>
      <c r="V140" s="182"/>
      <c r="W140" s="183"/>
    </row>
    <row r="141" spans="1:24" ht="18" thickBot="1" x14ac:dyDescent="0.35">
      <c r="C141" s="2"/>
      <c r="H141" s="2"/>
      <c r="I141" s="2"/>
      <c r="N141" s="209"/>
      <c r="O141" s="92">
        <v>201</v>
      </c>
      <c r="P141" s="133" t="s">
        <v>281</v>
      </c>
      <c r="Q141" s="134" t="s">
        <v>282</v>
      </c>
      <c r="R141" s="177"/>
      <c r="S141" s="215"/>
      <c r="T141" s="156"/>
      <c r="U141" s="157"/>
      <c r="V141" s="182"/>
      <c r="W141" s="183"/>
    </row>
    <row r="142" spans="1:24" ht="35.4" thickBot="1" x14ac:dyDescent="0.35">
      <c r="C142" s="2"/>
      <c r="H142" s="2"/>
      <c r="I142" s="2"/>
      <c r="N142" s="210"/>
      <c r="O142" s="111" t="s">
        <v>21</v>
      </c>
      <c r="P142" s="135" t="s">
        <v>283</v>
      </c>
      <c r="Q142" s="135" t="s">
        <v>284</v>
      </c>
      <c r="R142" s="178"/>
      <c r="S142" s="216"/>
      <c r="T142" s="156"/>
      <c r="U142" s="156"/>
      <c r="V142" s="182"/>
      <c r="W142" s="183"/>
      <c r="X142" s="3"/>
    </row>
    <row r="143" spans="1:24" ht="18" thickBot="1" x14ac:dyDescent="0.35">
      <c r="C143" s="2"/>
      <c r="H143" s="2"/>
      <c r="I143" s="2"/>
      <c r="N143" s="94">
        <f>S136+S93+S31</f>
        <v>353416.36</v>
      </c>
      <c r="O143" s="94">
        <f>T280+T93+T136</f>
        <v>12493.450000000004</v>
      </c>
      <c r="P143" s="94"/>
      <c r="Q143" s="94">
        <f>V136+V93+V31</f>
        <v>5167.1499999999996</v>
      </c>
      <c r="R143" s="94">
        <f>SUM(O143:Q143)</f>
        <v>17660.600000000006</v>
      </c>
      <c r="S143" s="93">
        <f>X136+X93+X31</f>
        <v>308452.24</v>
      </c>
      <c r="T143" s="158"/>
      <c r="U143" s="158"/>
      <c r="V143" s="158"/>
      <c r="W143" s="158"/>
      <c r="X143" s="3"/>
    </row>
    <row r="144" spans="1:24" x14ac:dyDescent="0.3">
      <c r="C144" s="95" t="s">
        <v>132</v>
      </c>
      <c r="E144" s="97"/>
      <c r="F144" s="96"/>
      <c r="H144" s="2"/>
      <c r="I144" s="2"/>
      <c r="O144" s="2"/>
      <c r="P144" s="2"/>
      <c r="Q144" s="97"/>
      <c r="R144" s="97"/>
      <c r="S144" s="99"/>
      <c r="T144" s="44"/>
      <c r="U144" s="44"/>
      <c r="V144" s="159"/>
      <c r="W144" s="159"/>
    </row>
  </sheetData>
  <sheetProtection algorithmName="SHA-512" hashValue="g/VV00xJfR5ZCk+SHOQ/H5J0tqb/pbNNkxW2vvB6rYPrDa1qZmnK1Du81oys8yJUfg+qau3dAk9uqdEkLUptKQ==" saltValue="FKoN84qSddAZgpnClx5/sA==" spinCount="100000" sheet="1" formatCells="0" formatColumns="0" formatRows="0" insertColumns="0" insertRows="0" insertHyperlinks="0" deleteColumns="0" deleteRows="0" sort="0" autoFilter="0" pivotTables="0"/>
  <mergeCells count="79">
    <mergeCell ref="N36:N38"/>
    <mergeCell ref="R36:R37"/>
    <mergeCell ref="S36:S38"/>
    <mergeCell ref="N98:N100"/>
    <mergeCell ref="R5:R6"/>
    <mergeCell ref="N5:N7"/>
    <mergeCell ref="O5:O7"/>
    <mergeCell ref="L5:L7"/>
    <mergeCell ref="S5:S7"/>
    <mergeCell ref="R140:R142"/>
    <mergeCell ref="S140:S142"/>
    <mergeCell ref="A1:S1"/>
    <mergeCell ref="A4:S4"/>
    <mergeCell ref="A5:A7"/>
    <mergeCell ref="B5:B7"/>
    <mergeCell ref="C5:C7"/>
    <mergeCell ref="E5:E7"/>
    <mergeCell ref="F5:F7"/>
    <mergeCell ref="G5:G7"/>
    <mergeCell ref="H5:H7"/>
    <mergeCell ref="I5:I7"/>
    <mergeCell ref="J5:J7"/>
    <mergeCell ref="K5:K7"/>
    <mergeCell ref="M5:M7"/>
    <mergeCell ref="I36:I38"/>
    <mergeCell ref="D98:D100"/>
    <mergeCell ref="M98:M100"/>
    <mergeCell ref="N140:N142"/>
    <mergeCell ref="C98:C100"/>
    <mergeCell ref="O140:Q140"/>
    <mergeCell ref="K98:K100"/>
    <mergeCell ref="L98:L100"/>
    <mergeCell ref="J98:J100"/>
    <mergeCell ref="F36:F38"/>
    <mergeCell ref="L36:L38"/>
    <mergeCell ref="G98:G100"/>
    <mergeCell ref="J36:J38"/>
    <mergeCell ref="K36:K38"/>
    <mergeCell ref="D5:D7"/>
    <mergeCell ref="H36:H38"/>
    <mergeCell ref="A36:A38"/>
    <mergeCell ref="B36:B38"/>
    <mergeCell ref="C36:C38"/>
    <mergeCell ref="E36:E38"/>
    <mergeCell ref="G36:G38"/>
    <mergeCell ref="A35:S35"/>
    <mergeCell ref="A31:O31"/>
    <mergeCell ref="Q36:Q37"/>
    <mergeCell ref="O36:O38"/>
    <mergeCell ref="M36:M38"/>
    <mergeCell ref="P36:P37"/>
    <mergeCell ref="D36:D38"/>
    <mergeCell ref="P5:P6"/>
    <mergeCell ref="Q5:Q6"/>
    <mergeCell ref="V140:V142"/>
    <mergeCell ref="W140:W142"/>
    <mergeCell ref="I98:I100"/>
    <mergeCell ref="A93:O93"/>
    <mergeCell ref="A97:S97"/>
    <mergeCell ref="A98:A100"/>
    <mergeCell ref="B98:B100"/>
    <mergeCell ref="F98:F100"/>
    <mergeCell ref="H98:H100"/>
    <mergeCell ref="S98:S100"/>
    <mergeCell ref="O98:O100"/>
    <mergeCell ref="P98:P99"/>
    <mergeCell ref="Q98:Q99"/>
    <mergeCell ref="R98:R99"/>
    <mergeCell ref="E98:E100"/>
    <mergeCell ref="A136:O136"/>
    <mergeCell ref="X5:X7"/>
    <mergeCell ref="T36:V36"/>
    <mergeCell ref="W36:W38"/>
    <mergeCell ref="X36:X38"/>
    <mergeCell ref="T98:V98"/>
    <mergeCell ref="W98:W100"/>
    <mergeCell ref="X98:X100"/>
    <mergeCell ref="T5:V5"/>
    <mergeCell ref="W5:W7"/>
  </mergeCells>
  <pageMargins left="0.23622047244094491" right="0.23622047244094491" top="0.74803149606299213" bottom="0.74803149606299213" header="0.31496062992125984" footer="0.31496062992125984"/>
  <pageSetup scale="35" fitToHeight="0" orientation="landscape" horizontalDpi="4294967293" r:id="rId1"/>
  <headerFooter>
    <oddHeader xml:space="preserve">&amp;C&amp;"Century Gothic,Negrita"&amp;12AUTORIDAD PARA EL MANEJO SUSTENTABLE DE LA CUENCA Y DEL LAGO DE AMATITLÁN 
NÓMINA CORRESPONDIENTE MES DE FEBRERO DE 2024
</oddHeader>
    <oddFooter>&amp;CPágina &amp;P&amp;R031 NÓMINA ENERO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2024-04-10T22:37:02Z</dcterms:modified>
</cp:coreProperties>
</file>