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Z:\RRHH 2021\NOMINAS 2021\031\JULIO\"/>
    </mc:Choice>
  </mc:AlternateContent>
  <bookViews>
    <workbookView xWindow="0" yWindow="0" windowWidth="28800" windowHeight="12330"/>
  </bookViews>
  <sheets>
    <sheet name="NOMINA 031" sheetId="1" r:id="rId1"/>
    <sheet name="Hoja1" sheetId="2" r:id="rId2"/>
  </sheets>
  <definedNames>
    <definedName name="_xlnm.Print_Area" localSheetId="0">'NOMINA 031'!$B$1:$X$152</definedName>
    <definedName name="_xlnm.Print_Titles" localSheetId="0">'NOMINA 031'!$1:$6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34" i="1" l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T142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11" i="1"/>
  <c r="V11" i="1" s="1"/>
  <c r="P142" i="1"/>
  <c r="N33" i="1"/>
  <c r="O142" i="1" s="1"/>
  <c r="N94" i="1"/>
  <c r="N135" i="1"/>
  <c r="R32" i="1"/>
  <c r="Q18" i="1" l="1"/>
  <c r="R18" i="1"/>
  <c r="O18" i="1"/>
  <c r="O31" i="1"/>
  <c r="R31" i="1" s="1"/>
  <c r="Q31" i="1" l="1"/>
  <c r="O101" i="1" l="1"/>
  <c r="Q101" i="1" s="1"/>
  <c r="R101" i="1" l="1"/>
  <c r="S135" i="1"/>
  <c r="T135" i="1"/>
  <c r="S94" i="1"/>
  <c r="T94" i="1"/>
  <c r="S33" i="1"/>
  <c r="T33" i="1"/>
  <c r="O29" i="1"/>
  <c r="R29" i="1" s="1"/>
  <c r="S142" i="1" l="1"/>
  <c r="Q29" i="1"/>
  <c r="O89" i="1"/>
  <c r="Q89" i="1" l="1"/>
  <c r="R89" i="1"/>
  <c r="O41" i="1" l="1"/>
  <c r="R41" i="1" s="1"/>
  <c r="AB15" i="1"/>
  <c r="Q41" i="1" l="1"/>
  <c r="O11" i="1"/>
  <c r="R11" i="1" s="1"/>
  <c r="O12" i="1"/>
  <c r="R12" i="1" s="1"/>
  <c r="O13" i="1"/>
  <c r="R13" i="1" s="1"/>
  <c r="O14" i="1"/>
  <c r="O15" i="1"/>
  <c r="O16" i="1"/>
  <c r="R16" i="1" s="1"/>
  <c r="O17" i="1"/>
  <c r="O19" i="1"/>
  <c r="O20" i="1"/>
  <c r="R20" i="1" s="1"/>
  <c r="O21" i="1"/>
  <c r="R21" i="1" s="1"/>
  <c r="O22" i="1"/>
  <c r="O23" i="1"/>
  <c r="O24" i="1"/>
  <c r="R24" i="1" s="1"/>
  <c r="O25" i="1"/>
  <c r="R25" i="1" s="1"/>
  <c r="O26" i="1"/>
  <c r="O27" i="1"/>
  <c r="O28" i="1"/>
  <c r="R28" i="1" s="1"/>
  <c r="O30" i="1"/>
  <c r="R30" i="1" s="1"/>
  <c r="O32" i="1"/>
  <c r="O39" i="1"/>
  <c r="O40" i="1"/>
  <c r="R40" i="1" s="1"/>
  <c r="O42" i="1"/>
  <c r="O43" i="1"/>
  <c r="R43" i="1" s="1"/>
  <c r="O44" i="1"/>
  <c r="R44" i="1" s="1"/>
  <c r="O45" i="1"/>
  <c r="R45" i="1" s="1"/>
  <c r="O46" i="1"/>
  <c r="O47" i="1"/>
  <c r="R47" i="1" s="1"/>
  <c r="O48" i="1"/>
  <c r="R48" i="1" s="1"/>
  <c r="O49" i="1"/>
  <c r="O50" i="1"/>
  <c r="R50" i="1" s="1"/>
  <c r="O51" i="1"/>
  <c r="R51" i="1" s="1"/>
  <c r="O52" i="1"/>
  <c r="O53" i="1"/>
  <c r="R53" i="1" s="1"/>
  <c r="O54" i="1"/>
  <c r="O55" i="1"/>
  <c r="R55" i="1" s="1"/>
  <c r="O56" i="1"/>
  <c r="R56" i="1" s="1"/>
  <c r="O57" i="1"/>
  <c r="O58" i="1"/>
  <c r="R58" i="1" s="1"/>
  <c r="O59" i="1"/>
  <c r="R59" i="1" s="1"/>
  <c r="O60" i="1"/>
  <c r="O61" i="1"/>
  <c r="R61" i="1" s="1"/>
  <c r="O62" i="1"/>
  <c r="O63" i="1"/>
  <c r="R63" i="1" s="1"/>
  <c r="O64" i="1"/>
  <c r="R64" i="1" s="1"/>
  <c r="O65" i="1"/>
  <c r="O66" i="1"/>
  <c r="R66" i="1" s="1"/>
  <c r="O67" i="1"/>
  <c r="O68" i="1"/>
  <c r="R68" i="1" s="1"/>
  <c r="O69" i="1"/>
  <c r="O70" i="1"/>
  <c r="O71" i="1"/>
  <c r="R71" i="1" s="1"/>
  <c r="O72" i="1"/>
  <c r="R72" i="1" s="1"/>
  <c r="O73" i="1"/>
  <c r="R73" i="1" s="1"/>
  <c r="O74" i="1"/>
  <c r="O75" i="1"/>
  <c r="O76" i="1"/>
  <c r="O77" i="1"/>
  <c r="O78" i="1"/>
  <c r="R78" i="1" s="1"/>
  <c r="O79" i="1"/>
  <c r="R79" i="1" s="1"/>
  <c r="O80" i="1"/>
  <c r="O81" i="1"/>
  <c r="R81" i="1" s="1"/>
  <c r="O82" i="1"/>
  <c r="R82" i="1" s="1"/>
  <c r="O83" i="1"/>
  <c r="O84" i="1"/>
  <c r="R84" i="1" s="1"/>
  <c r="O85" i="1"/>
  <c r="O86" i="1"/>
  <c r="R86" i="1" s="1"/>
  <c r="O87" i="1"/>
  <c r="R87" i="1" s="1"/>
  <c r="O88" i="1"/>
  <c r="O90" i="1"/>
  <c r="R90" i="1" s="1"/>
  <c r="O91" i="1"/>
  <c r="O92" i="1"/>
  <c r="R92" i="1" s="1"/>
  <c r="O93" i="1"/>
  <c r="O100" i="1"/>
  <c r="O102" i="1"/>
  <c r="O103" i="1"/>
  <c r="R103" i="1" s="1"/>
  <c r="O104" i="1"/>
  <c r="R104" i="1" s="1"/>
  <c r="O105" i="1"/>
  <c r="R105" i="1" s="1"/>
  <c r="O106" i="1"/>
  <c r="O107" i="1"/>
  <c r="O108" i="1"/>
  <c r="O109" i="1"/>
  <c r="O110" i="1"/>
  <c r="O111" i="1"/>
  <c r="R111" i="1" s="1"/>
  <c r="O112" i="1"/>
  <c r="R112" i="1" s="1"/>
  <c r="O113" i="1"/>
  <c r="O114" i="1"/>
  <c r="O116" i="1"/>
  <c r="O117" i="1"/>
  <c r="R117" i="1" s="1"/>
  <c r="O118" i="1"/>
  <c r="O119" i="1"/>
  <c r="R119" i="1" s="1"/>
  <c r="O120" i="1"/>
  <c r="R120" i="1" s="1"/>
  <c r="O121" i="1"/>
  <c r="O122" i="1"/>
  <c r="R122" i="1" s="1"/>
  <c r="O123" i="1"/>
  <c r="R123" i="1" s="1"/>
  <c r="O124" i="1"/>
  <c r="R124" i="1" s="1"/>
  <c r="O125" i="1"/>
  <c r="R125" i="1" s="1"/>
  <c r="O126" i="1"/>
  <c r="R126" i="1" s="1"/>
  <c r="O127" i="1"/>
  <c r="R127" i="1" s="1"/>
  <c r="O128" i="1"/>
  <c r="R128" i="1" s="1"/>
  <c r="O129" i="1"/>
  <c r="O130" i="1"/>
  <c r="O131" i="1"/>
  <c r="O132" i="1"/>
  <c r="R132" i="1" s="1"/>
  <c r="O133" i="1"/>
  <c r="R133" i="1" s="1"/>
  <c r="O134" i="1"/>
  <c r="O115" i="1"/>
  <c r="R115" i="1" s="1"/>
  <c r="P1" i="2"/>
  <c r="N1" i="2"/>
  <c r="O1" i="2"/>
  <c r="Q1" i="2"/>
  <c r="R1" i="2"/>
  <c r="T1" i="2"/>
  <c r="U1" i="2"/>
  <c r="P135" i="1"/>
  <c r="M135" i="1"/>
  <c r="P94" i="1"/>
  <c r="M94" i="1"/>
  <c r="P33" i="1"/>
  <c r="M33" i="1"/>
  <c r="N142" i="1" l="1"/>
  <c r="Q129" i="1"/>
  <c r="R129" i="1"/>
  <c r="Q121" i="1"/>
  <c r="R121" i="1"/>
  <c r="Q131" i="1"/>
  <c r="R131" i="1"/>
  <c r="Q130" i="1"/>
  <c r="R130" i="1"/>
  <c r="Q113" i="1"/>
  <c r="R113" i="1"/>
  <c r="Q106" i="1"/>
  <c r="R106" i="1"/>
  <c r="Q110" i="1"/>
  <c r="R110" i="1"/>
  <c r="Q134" i="1"/>
  <c r="R134" i="1"/>
  <c r="Q118" i="1"/>
  <c r="R118" i="1"/>
  <c r="Q109" i="1"/>
  <c r="R109" i="1"/>
  <c r="Q114" i="1"/>
  <c r="R114" i="1"/>
  <c r="Q108" i="1"/>
  <c r="R108" i="1"/>
  <c r="Q116" i="1"/>
  <c r="R116" i="1"/>
  <c r="Q107" i="1"/>
  <c r="R107" i="1"/>
  <c r="Q102" i="1"/>
  <c r="R102" i="1"/>
  <c r="Q100" i="1"/>
  <c r="R100" i="1"/>
  <c r="Q91" i="1"/>
  <c r="R91" i="1"/>
  <c r="Q75" i="1"/>
  <c r="R75" i="1"/>
  <c r="Q42" i="1"/>
  <c r="R42" i="1"/>
  <c r="Q88" i="1"/>
  <c r="R88" i="1"/>
  <c r="Q80" i="1"/>
  <c r="R80" i="1"/>
  <c r="Q65" i="1"/>
  <c r="R65" i="1"/>
  <c r="Q57" i="1"/>
  <c r="R57" i="1"/>
  <c r="Q49" i="1"/>
  <c r="R49" i="1"/>
  <c r="Q85" i="1"/>
  <c r="R85" i="1"/>
  <c r="Q77" i="1"/>
  <c r="R77" i="1"/>
  <c r="Q70" i="1"/>
  <c r="R70" i="1"/>
  <c r="Q62" i="1"/>
  <c r="R62" i="1"/>
  <c r="Q54" i="1"/>
  <c r="R54" i="1"/>
  <c r="Q46" i="1"/>
  <c r="R46" i="1"/>
  <c r="Q67" i="1"/>
  <c r="R67" i="1"/>
  <c r="Q74" i="1"/>
  <c r="R74" i="1"/>
  <c r="Q93" i="1"/>
  <c r="R93" i="1"/>
  <c r="Q69" i="1"/>
  <c r="R69" i="1"/>
  <c r="Q83" i="1"/>
  <c r="R83" i="1"/>
  <c r="Q76" i="1"/>
  <c r="R76" i="1"/>
  <c r="Q60" i="1"/>
  <c r="R60" i="1"/>
  <c r="Q52" i="1"/>
  <c r="R52" i="1"/>
  <c r="Q39" i="1"/>
  <c r="R39" i="1"/>
  <c r="Q26" i="1"/>
  <c r="R26" i="1"/>
  <c r="Q23" i="1"/>
  <c r="R23" i="1"/>
  <c r="Q22" i="1"/>
  <c r="R22" i="1"/>
  <c r="Q27" i="1"/>
  <c r="R27" i="1"/>
  <c r="Q19" i="1"/>
  <c r="R19" i="1"/>
  <c r="Q17" i="1"/>
  <c r="R17" i="1"/>
  <c r="Q15" i="1"/>
  <c r="R15" i="1"/>
  <c r="Q14" i="1"/>
  <c r="R14" i="1"/>
  <c r="Q105" i="1"/>
  <c r="Q122" i="1"/>
  <c r="Q50" i="1"/>
  <c r="Q90" i="1"/>
  <c r="Q11" i="1"/>
  <c r="Q44" i="1"/>
  <c r="Q58" i="1"/>
  <c r="Q81" i="1"/>
  <c r="Q124" i="1"/>
  <c r="Q32" i="1"/>
  <c r="Q123" i="1"/>
  <c r="Q51" i="1"/>
  <c r="Q92" i="1"/>
  <c r="Q128" i="1"/>
  <c r="Q59" i="1"/>
  <c r="Q126" i="1"/>
  <c r="Q82" i="1"/>
  <c r="Q66" i="1"/>
  <c r="Q40" i="1"/>
  <c r="Q72" i="1"/>
  <c r="Q103" i="1"/>
  <c r="Q86" i="1"/>
  <c r="Q78" i="1"/>
  <c r="Q71" i="1"/>
  <c r="Q63" i="1"/>
  <c r="Q55" i="1"/>
  <c r="Q47" i="1"/>
  <c r="Q119" i="1"/>
  <c r="Q112" i="1"/>
  <c r="Q16" i="1"/>
  <c r="Q25" i="1"/>
  <c r="Q84" i="1"/>
  <c r="Q132" i="1"/>
  <c r="Q127" i="1"/>
  <c r="Q43" i="1"/>
  <c r="Q24" i="1"/>
  <c r="Q115" i="1"/>
  <c r="Q87" i="1"/>
  <c r="Q79" i="1"/>
  <c r="Q13" i="1"/>
  <c r="Q30" i="1"/>
  <c r="Q45" i="1"/>
  <c r="Q28" i="1"/>
  <c r="Q20" i="1"/>
  <c r="Q12" i="1"/>
  <c r="Q111" i="1"/>
  <c r="Q53" i="1"/>
  <c r="Q133" i="1"/>
  <c r="Q73" i="1"/>
  <c r="Q64" i="1"/>
  <c r="Q117" i="1"/>
  <c r="Q21" i="1"/>
  <c r="Q68" i="1"/>
  <c r="Q125" i="1"/>
  <c r="Q120" i="1"/>
  <c r="Q61" i="1"/>
  <c r="Q104" i="1"/>
  <c r="Q56" i="1"/>
  <c r="Q48" i="1"/>
  <c r="R142" i="1"/>
  <c r="O135" i="1"/>
  <c r="O94" i="1"/>
  <c r="O33" i="1"/>
  <c r="L142" i="1" l="1"/>
  <c r="U135" i="1"/>
  <c r="R135" i="1"/>
  <c r="R94" i="1"/>
  <c r="U33" i="1"/>
  <c r="R33" i="1"/>
  <c r="Q142" i="1" s="1"/>
  <c r="Q135" i="1"/>
  <c r="U94" i="1"/>
  <c r="Q94" i="1"/>
  <c r="Q33" i="1"/>
  <c r="V135" i="1" l="1"/>
  <c r="V94" i="1"/>
  <c r="V33" i="1"/>
  <c r="U142" i="1" l="1"/>
</calcChain>
</file>

<file path=xl/sharedStrings.xml><?xml version="1.0" encoding="utf-8"?>
<sst xmlns="http://schemas.openxmlformats.org/spreadsheetml/2006/main" count="563" uniqueCount="293">
  <si>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</si>
  <si>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</si>
  <si>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</si>
  <si>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</si>
  <si>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</si>
  <si>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</si>
  <si>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Nazario Hernández Osorio</t>
  </si>
  <si>
    <t>Candido Samayoa y Samayoa</t>
  </si>
  <si>
    <t>Axel Augusto Lopez De León</t>
  </si>
  <si>
    <t>Armando Roca Valdes</t>
  </si>
  <si>
    <t>Jose Urias Muñoz</t>
  </si>
  <si>
    <t>Henry Alejandro Ventura Hernandez</t>
  </si>
  <si>
    <t>Jorge Adán Arizandieta García</t>
  </si>
  <si>
    <t>Peón</t>
  </si>
  <si>
    <t>Rutilia Gomez Lopez</t>
  </si>
  <si>
    <t xml:space="preserve">Carlos Alfredo Sandoval 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</si>
  <si>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</si>
  <si>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</si>
  <si>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</si>
  <si>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</si>
  <si>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</si>
  <si>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</si>
  <si>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</si>
  <si>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</si>
  <si>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</si>
  <si>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Abel Barillas Grajeda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</si>
  <si>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</si>
  <si>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</si>
  <si>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</si>
  <si>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</si>
  <si>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</si>
  <si>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</si>
  <si>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</si>
  <si>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</si>
  <si>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</si>
  <si>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</si>
  <si>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</si>
  <si>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</si>
  <si>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</si>
  <si>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</si>
  <si>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Noe Owen Alejandro Barrios Morales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</si>
  <si>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</si>
  <si>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</si>
  <si>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</si>
  <si>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</si>
  <si>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</si>
  <si>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</si>
  <si>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</si>
  <si>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</si>
  <si>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</si>
  <si>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</si>
  <si>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</si>
  <si>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</si>
  <si>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</si>
  <si>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</si>
  <si>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</si>
  <si>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</si>
  <si>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</si>
  <si>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</si>
  <si>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</si>
  <si>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</si>
  <si>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José Abel Chamalé Par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</si>
  <si>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</si>
  <si>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</si>
  <si>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</si>
  <si>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</si>
  <si>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</si>
  <si>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</si>
  <si>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</si>
  <si>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</si>
  <si>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Custodio Quiñonez Morataya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</si>
  <si>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</si>
  <si>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</si>
  <si>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</si>
  <si>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</si>
  <si>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</si>
  <si>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</si>
  <si>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Sixto Emmanuel Hernández Hernández</t>
  </si>
  <si>
    <t>Vilmer Antonio Jimenez Choma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</si>
  <si>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</si>
  <si>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</si>
  <si>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</si>
  <si>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</si>
  <si>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</si>
  <si>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</si>
  <si>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</si>
  <si>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</si>
  <si>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</si>
  <si>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Número de
Cuenta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</si>
  <si>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</si>
  <si>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</si>
  <si>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</si>
  <si>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</si>
  <si>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</si>
  <si>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</si>
  <si>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>3298049394</t>
  </si>
  <si>
    <t xml:space="preserve">Jornal </t>
  </si>
  <si>
    <t>03101300033657</t>
  </si>
  <si>
    <t>3216033718</t>
  </si>
  <si>
    <t>3247011971</t>
  </si>
  <si>
    <t>3229011717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</si>
  <si>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</si>
  <si>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</si>
  <si>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</si>
  <si>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</si>
  <si>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</si>
  <si>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</si>
  <si>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</si>
  <si>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</si>
  <si>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Renglón 033</t>
  </si>
  <si>
    <t>Jornales</t>
  </si>
  <si>
    <t>Administrativo</t>
  </si>
  <si>
    <t>Renglon 033</t>
  </si>
  <si>
    <t>Renglón 
031</t>
  </si>
  <si>
    <t>TOTAL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</si>
  <si>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</si>
  <si>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</si>
  <si>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</si>
  <si>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</si>
  <si>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</si>
  <si>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</si>
  <si>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</si>
  <si>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</si>
  <si>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</si>
  <si>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</si>
  <si>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</si>
  <si>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</si>
  <si>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</si>
  <si>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</si>
  <si>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</si>
  <si>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>3759041939</t>
  </si>
  <si>
    <t>3137135329</t>
  </si>
  <si>
    <t>3661022607</t>
  </si>
  <si>
    <t>Domenica del Cid Barillas</t>
  </si>
  <si>
    <t>3137113024</t>
  </si>
  <si>
    <t>3785029546</t>
  </si>
  <si>
    <t>3137135315</t>
  </si>
  <si>
    <t>3532007563</t>
  </si>
  <si>
    <t>3164086755</t>
  </si>
  <si>
    <t xml:space="preserve">Juan Pablo Lemus Corado </t>
  </si>
  <si>
    <t>3164080169</t>
  </si>
  <si>
    <t>Bono ajuste al salrio minimo</t>
  </si>
  <si>
    <t>Julio Roberto Martínez Aguilar</t>
  </si>
  <si>
    <t xml:space="preserve">Código de puesto </t>
  </si>
  <si>
    <t>Bono ajuste al salario minimo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</si>
  <si>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</si>
  <si>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</si>
  <si>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</si>
  <si>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</si>
  <si>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</si>
  <si>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</si>
  <si>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>11130016-219-00-0115-0001-12-33-00-000-001-000-031-00000</t>
  </si>
  <si>
    <t>Ubicación</t>
  </si>
  <si>
    <t>Código de Puesto</t>
  </si>
  <si>
    <t xml:space="preserve">Ubicación </t>
  </si>
  <si>
    <t>Aaron Josué Garcia Rojas</t>
  </si>
  <si>
    <t>Peon Vigilante V</t>
  </si>
  <si>
    <t>11130016-216-00-0115-0003-12-33-00-000-005-000-031-00000</t>
  </si>
  <si>
    <t>11130016-219-00-0115-0002-12-00-00-000-002-000-031-00000</t>
  </si>
  <si>
    <t>Renglón 031</t>
  </si>
  <si>
    <t>Total Devengado
 Mensual</t>
  </si>
  <si>
    <t>Total
Deducciones</t>
  </si>
  <si>
    <t>Liquido</t>
  </si>
  <si>
    <t>TOTAL NÓMINA</t>
  </si>
  <si>
    <t>66-2020-031-AMSA</t>
  </si>
  <si>
    <t>3407034176</t>
  </si>
  <si>
    <t>3216001695</t>
  </si>
  <si>
    <t>Elaboró:</t>
  </si>
  <si>
    <t>AMSA</t>
  </si>
  <si>
    <t>Vo.Bo.</t>
  </si>
  <si>
    <t xml:space="preserve">E468135936 </t>
  </si>
  <si>
    <t xml:space="preserve">NPG </t>
  </si>
  <si>
    <t>E468133488</t>
  </si>
  <si>
    <t>E468136428</t>
  </si>
  <si>
    <t>E468136886</t>
  </si>
  <si>
    <t>E468271740</t>
  </si>
  <si>
    <t>E468137416</t>
  </si>
  <si>
    <t>E468137858</t>
  </si>
  <si>
    <t>E468274987</t>
  </si>
  <si>
    <t>E468143653</t>
  </si>
  <si>
    <t>E468146792</t>
  </si>
  <si>
    <t>E468180478</t>
  </si>
  <si>
    <t>E468181261</t>
  </si>
  <si>
    <t>E468181652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</si>
  <si>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</si>
  <si>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</si>
  <si>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</si>
  <si>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</si>
  <si>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</si>
  <si>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</si>
  <si>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</si>
  <si>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</si>
  <si>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</si>
  <si>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</si>
  <si>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E468191992</t>
  </si>
  <si>
    <t>E468203370</t>
  </si>
  <si>
    <t>E468205608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</si>
  <si>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</si>
  <si>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</si>
  <si>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</si>
  <si>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</si>
  <si>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</si>
  <si>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</si>
  <si>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</si>
  <si>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</si>
  <si>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</si>
  <si>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</si>
  <si>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</si>
  <si>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</si>
  <si>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</si>
  <si>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E468224483</t>
  </si>
  <si>
    <t>E468224319</t>
  </si>
  <si>
    <t>E468223932</t>
  </si>
  <si>
    <t>E468223657</t>
  </si>
  <si>
    <t>E468223436</t>
  </si>
  <si>
    <t>E468222979</t>
  </si>
  <si>
    <t>E468222715</t>
  </si>
  <si>
    <t>E468222413</t>
  </si>
  <si>
    <t>E468229825</t>
  </si>
  <si>
    <t>E468221999</t>
  </si>
  <si>
    <t>E468221670</t>
  </si>
  <si>
    <t>E468221344</t>
  </si>
  <si>
    <t>E468229302</t>
  </si>
  <si>
    <t>E468220828</t>
  </si>
  <si>
    <t>E468220542</t>
  </si>
  <si>
    <t>E468219080</t>
  </si>
  <si>
    <t>E468218785</t>
  </si>
  <si>
    <t>E468189769</t>
  </si>
  <si>
    <t>E468189416</t>
  </si>
  <si>
    <t>E468188959</t>
  </si>
  <si>
    <t>E468188657</t>
  </si>
  <si>
    <t>E468188290</t>
  </si>
  <si>
    <t>E468187456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</si>
  <si>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</si>
  <si>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</si>
  <si>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</si>
  <si>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</si>
  <si>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</si>
  <si>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</si>
  <si>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</si>
  <si>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</si>
  <si>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</si>
  <si>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</si>
  <si>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</si>
  <si>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</si>
  <si>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</si>
  <si>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</si>
  <si>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</si>
  <si>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</si>
  <si>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</si>
  <si>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</si>
  <si>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E468150471</t>
  </si>
  <si>
    <t>E468193456</t>
  </si>
  <si>
    <t>E468284990</t>
  </si>
  <si>
    <t>E468284796</t>
  </si>
  <si>
    <t>E468284745</t>
  </si>
  <si>
    <t>E468285652</t>
  </si>
  <si>
    <t>E468286357</t>
  </si>
  <si>
    <t>E468287914</t>
  </si>
  <si>
    <t>E468293086</t>
  </si>
  <si>
    <t>Fecha de Ingreso a la Institución</t>
  </si>
  <si>
    <t>Código de Empleado</t>
  </si>
  <si>
    <t>9901451096</t>
  </si>
  <si>
    <t>1273181</t>
  </si>
  <si>
    <t>01/08/2018</t>
  </si>
  <si>
    <t>3408041674</t>
  </si>
  <si>
    <t>Guilder Ivan Rivera Sanchez</t>
  </si>
  <si>
    <t>Encargada de Nómina</t>
  </si>
  <si>
    <t>Complemento específico por nivelación</t>
  </si>
  <si>
    <t>Orlando Estuardo Gomez Murga</t>
  </si>
  <si>
    <t>Luis Fernando Oliva Montoya</t>
  </si>
  <si>
    <t>Yury Geovani Guzmán Avilés</t>
  </si>
  <si>
    <r>
      <t>MANOLO TELÓN HERNÁNDEZ</t>
    </r>
    <r>
      <rPr>
        <sz val="11"/>
        <color theme="1"/>
        <rFont val="Arial"/>
        <family val="2"/>
      </rPr>
      <t>,</t>
    </r>
  </si>
  <si>
    <t>Manolo Telón Hernández</t>
  </si>
  <si>
    <t xml:space="preserve">Lesbin  Asbel Sántizo Dávila </t>
  </si>
  <si>
    <t>Forestal</t>
  </si>
  <si>
    <t xml:space="preserve"> </t>
  </si>
  <si>
    <t xml:space="preserve">Jeimy Arely Obando Osorio </t>
  </si>
  <si>
    <t>peón</t>
  </si>
  <si>
    <t>Carlos Humberto Gatica González</t>
  </si>
  <si>
    <t xml:space="preserve">Claudia Reinoso Fuentes </t>
  </si>
  <si>
    <t>Byron Alexis Flores Contreras</t>
  </si>
  <si>
    <t>211</t>
  </si>
  <si>
    <t>Amortización
BANTRAB</t>
  </si>
  <si>
    <t>COMPLEMENTO
SALARIO</t>
  </si>
  <si>
    <t>BONO 66-2000</t>
  </si>
  <si>
    <t>Edgar Rolando Zamora Ruíz</t>
  </si>
  <si>
    <t>Director Ejecutivo</t>
  </si>
  <si>
    <t>NOMINA CORRESPONDIENTE AL MES DE JULIO 2021</t>
  </si>
  <si>
    <t xml:space="preserve">Alejandra Rubí Cifuentes Veliz </t>
  </si>
  <si>
    <t xml:space="preserve">Auxiliar Misceláneo </t>
  </si>
  <si>
    <t xml:space="preserve">Julian Andres Golon Solorzano </t>
  </si>
  <si>
    <t xml:space="preserve">Peter Alejandro Miranda 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</si>
</sst>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9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44" fontId="3" fillId="3" borderId="5" xfId="1" applyFont="1" applyFill="1" applyBorder="1" applyAlignment="1">
      <alignment horizontal="center" vertical="center"/>
    </xf>
    <xf numFmtId="44" fontId="0" fillId="0" borderId="0" xfId="1" applyFont="1"/>
    <xf numFmtId="44" fontId="0" fillId="2" borderId="2" xfId="1" applyFont="1" applyFill="1" applyBorder="1"/>
    <xf numFmtId="44" fontId="4" fillId="2" borderId="0" xfId="1" applyFont="1" applyFill="1" applyBorder="1"/>
    <xf numFmtId="8" fontId="4" fillId="2" borderId="0" xfId="0" applyNumberFormat="1" applyFont="1" applyFill="1" applyBorder="1"/>
    <xf numFmtId="44" fontId="4" fillId="2" borderId="0" xfId="0" applyNumberFormat="1" applyFont="1" applyFill="1" applyBorder="1"/>
    <xf numFmtId="44" fontId="5" fillId="5" borderId="2" xfId="1" applyFont="1" applyFill="1" applyBorder="1"/>
    <xf numFmtId="44" fontId="5" fillId="5" borderId="2" xfId="0" applyNumberFormat="1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44" fontId="0" fillId="2" borderId="2" xfId="0" applyNumberFormat="1" applyFont="1" applyFill="1" applyBorder="1"/>
    <xf numFmtId="165" fontId="0" fillId="2" borderId="2" xfId="0" applyNumberFormat="1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0" fillId="2" borderId="2" xfId="2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49" fontId="4" fillId="5" borderId="2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1" fillId="2" borderId="2" xfId="3" applyFont="1" applyFill="1" applyBorder="1" applyAlignment="1">
      <alignment horizontal="left" vertical="center"/>
    </xf>
    <xf numFmtId="0" fontId="0" fillId="2" borderId="0" xfId="0" applyFont="1" applyFill="1"/>
    <xf numFmtId="44" fontId="0" fillId="2" borderId="2" xfId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4" fillId="4" borderId="2" xfId="2" applyNumberFormat="1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4" borderId="2" xfId="0" applyNumberFormat="1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 vertical="center"/>
    </xf>
    <xf numFmtId="0" fontId="4" fillId="4" borderId="2" xfId="3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/>
    </xf>
    <xf numFmtId="44" fontId="0" fillId="3" borderId="2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0" fillId="2" borderId="5" xfId="2" applyFont="1" applyFill="1" applyBorder="1" applyAlignment="1">
      <alignment horizontal="center" vertical="center"/>
    </xf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44" fontId="3" fillId="5" borderId="2" xfId="1" applyFont="1" applyFill="1" applyBorder="1" applyAlignment="1">
      <alignment horizontal="center"/>
    </xf>
    <xf numFmtId="44" fontId="3" fillId="5" borderId="2" xfId="0" applyNumberFormat="1" applyFont="1" applyFill="1" applyBorder="1"/>
    <xf numFmtId="0" fontId="3" fillId="3" borderId="2" xfId="0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64" fontId="4" fillId="0" borderId="2" xfId="2" applyNumberFormat="1" applyFont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4" fontId="4" fillId="7" borderId="2" xfId="2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vertical="center"/>
    </xf>
    <xf numFmtId="0" fontId="0" fillId="0" borderId="2" xfId="0" applyFont="1" applyBorder="1"/>
    <xf numFmtId="0" fontId="4" fillId="0" borderId="2" xfId="2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4" fillId="4" borderId="2" xfId="2" applyNumberFormat="1" applyFont="1" applyFill="1" applyBorder="1" applyAlignment="1">
      <alignment horizontal="center" vertical="center"/>
    </xf>
    <xf numFmtId="49" fontId="4" fillId="2" borderId="2" xfId="3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4" fontId="4" fillId="2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/>
    </xf>
    <xf numFmtId="14" fontId="4" fillId="2" borderId="2" xfId="3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/>
    </xf>
    <xf numFmtId="14" fontId="1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12" xfId="1" applyFont="1" applyBorder="1"/>
    <xf numFmtId="44" fontId="3" fillId="0" borderId="0" xfId="1" applyFont="1"/>
    <xf numFmtId="0" fontId="3" fillId="0" borderId="0" xfId="0" applyFont="1" applyAlignment="1">
      <alignment horizontal="left"/>
    </xf>
    <xf numFmtId="14" fontId="6" fillId="0" borderId="1" xfId="0" applyNumberFormat="1" applyFont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8" borderId="0" xfId="0" applyFont="1" applyFill="1"/>
    <xf numFmtId="0" fontId="0" fillId="0" borderId="2" xfId="0" applyFont="1" applyFill="1" applyBorder="1" applyAlignment="1">
      <alignment horizontal="left"/>
    </xf>
    <xf numFmtId="0" fontId="9" fillId="3" borderId="2" xfId="2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/>
    </xf>
    <xf numFmtId="44" fontId="0" fillId="0" borderId="0" xfId="0" applyNumberFormat="1" applyFont="1" applyAlignment="1">
      <alignment horizontal="center"/>
    </xf>
    <xf numFmtId="44" fontId="3" fillId="0" borderId="0" xfId="1" applyFont="1" applyBorder="1"/>
    <xf numFmtId="44" fontId="0" fillId="0" borderId="0" xfId="0" applyNumberFormat="1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/>
    </xf>
    <xf numFmtId="0" fontId="6" fillId="2" borderId="2" xfId="0" applyFont="1" applyFill="1" applyBorder="1"/>
    <xf numFmtId="0" fontId="6" fillId="2" borderId="1" xfId="0" applyFont="1" applyFill="1" applyBorder="1"/>
    <xf numFmtId="49" fontId="4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0" fillId="2" borderId="2" xfId="3" applyFont="1" applyFill="1" applyBorder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4" borderId="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center" wrapText="1"/>
    </xf>
    <xf numFmtId="49" fontId="5" fillId="3" borderId="4" xfId="2" applyNumberFormat="1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</cellXfs>
  <cellStyles count="37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3" xfId="6"/>
    <cellStyle name="Moneda 3 2" xfId="9"/>
    <cellStyle name="Moneda 4" xfId="7"/>
    <cellStyle name="Moneda 5" xfId="10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139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139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139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139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139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140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139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7144</xdr:colOff>
      <xdr:row>2</xdr:row>
      <xdr:rowOff>35719</xdr:rowOff>
    </xdr:from>
    <xdr:to>
      <xdr:col>6</xdr:col>
      <xdr:colOff>2428875</xdr:colOff>
      <xdr:row>5</xdr:row>
      <xdr:rowOff>88105</xdr:rowOff>
    </xdr:to>
    <xdr:grpSp>
      <xdr:nvGrpSpPr>
        <xdr:cNvPr id="30" name="Grupo 29"/>
        <xdr:cNvGrpSpPr/>
      </xdr:nvGrpSpPr>
      <xdr:grpSpPr>
        <a:xfrm>
          <a:off x="727731" y="416719"/>
          <a:ext cx="5867296" cy="623886"/>
          <a:chOff x="1319448" y="225092"/>
          <a:chExt cx="3259781" cy="781051"/>
        </a:xfrm>
      </xdr:grpSpPr>
      <xdr:pic>
        <xdr:nvPicPr>
          <xdr:cNvPr id="31" name="Imagen 30"/>
          <xdr:cNvPicPr/>
        </xdr:nvPicPr>
        <xdr:blipFill rotWithShape="1">
          <a:blip xmlns:r="http://schemas.openxmlformats.org/officeDocument/2006/relationships" r:embed="rId1"/>
          <a:srcRect l="24937" t="2318" r="49248" b="89766"/>
          <a:stretch/>
        </xdr:blipFill>
        <xdr:spPr bwMode="auto">
          <a:xfrm>
            <a:off x="1319448" y="225092"/>
            <a:ext cx="1962151" cy="78105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sp macro="" textlink="">
        <xdr:nvSpPr>
          <xdr:cNvPr id="32" name="Cuadro de texto 1"/>
          <xdr:cNvSpPr txBox="1"/>
        </xdr:nvSpPr>
        <xdr:spPr>
          <a:xfrm>
            <a:off x="3362325" y="276225"/>
            <a:ext cx="1216904" cy="647700"/>
          </a:xfrm>
          <a:prstGeom prst="rect">
            <a:avLst/>
          </a:prstGeom>
          <a:solidFill>
            <a:schemeClr val="lt1"/>
          </a:solidFill>
          <a:ln w="6350">
            <a:solidFill>
              <a:schemeClr val="bg1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GT" sz="900" b="1">
                <a:solidFill>
                  <a:srgbClr val="00206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Autoridad para el Manejo Sustentable de la Cuenca y del Lago de Amatitlán</a:t>
            </a:r>
            <a:endParaRPr lang="es-G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52"/>
  <sheetViews>
    <sheetView showGridLines="0" tabSelected="1" topLeftCell="C133" zoomScale="115" zoomScaleNormal="115" workbookViewId="0">
      <selection activeCell="N148" sqref="N148"/>
    </sheetView>
  </sheetViews>
  <sheetFormatPr baseColWidth="10" defaultColWidth="10.85546875" defaultRowHeight="15" x14ac:dyDescent="0.25"/>
  <cols>
    <col min="1" max="1" width="10.85546875" style="10"/>
    <col min="2" max="2" width="2.85546875" style="10" customWidth="1"/>
    <col min="3" max="3" width="5.5703125" style="10" customWidth="1"/>
    <col min="4" max="4" width="16.5703125" style="16" hidden="1" customWidth="1"/>
    <col min="5" max="5" width="17.85546875" style="10" customWidth="1"/>
    <col min="6" max="6" width="25.28515625" style="16" customWidth="1"/>
    <col min="7" max="7" width="42.140625" style="10" customWidth="1"/>
    <col min="8" max="8" width="25.7109375" style="10" hidden="1" customWidth="1"/>
    <col min="9" max="9" width="15" style="75" hidden="1" customWidth="1"/>
    <col min="10" max="10" width="13.7109375" style="75" hidden="1" customWidth="1"/>
    <col min="11" max="11" width="12.140625" style="10" customWidth="1"/>
    <col min="12" max="12" width="14.5703125" style="16" customWidth="1"/>
    <col min="13" max="13" width="15.42578125" style="16" hidden="1" customWidth="1"/>
    <col min="14" max="14" width="15.42578125" style="64" customWidth="1"/>
    <col min="15" max="15" width="14" style="3" customWidth="1"/>
    <col min="16" max="17" width="14.42578125" style="10" customWidth="1"/>
    <col min="18" max="18" width="12" style="10" customWidth="1"/>
    <col min="19" max="19" width="13.140625" style="10" customWidth="1"/>
    <col min="20" max="20" width="14.28515625" style="10" customWidth="1"/>
    <col min="21" max="21" width="15" style="10" customWidth="1"/>
    <col min="22" max="22" width="14.42578125" style="10" customWidth="1"/>
    <col min="23" max="23" width="14.28515625" style="16" hidden="1" customWidth="1"/>
    <col min="24" max="24" width="0" style="10" hidden="1" customWidth="1"/>
    <col min="25" max="16384" width="10.85546875" style="10"/>
  </cols>
  <sheetData>
    <row r="2" spans="3:28" x14ac:dyDescent="0.25">
      <c r="C2" s="144" t="s">
        <v>89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7"/>
      <c r="Y2" s="17"/>
    </row>
    <row r="3" spans="3:28" x14ac:dyDescent="0.25">
      <c r="C3" s="144" t="s">
        <v>288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7"/>
      <c r="Y3" s="17"/>
    </row>
    <row r="4" spans="3:28" x14ac:dyDescent="0.25"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8"/>
      <c r="Y4" s="18"/>
    </row>
    <row r="5" spans="3:28" x14ac:dyDescent="0.25">
      <c r="C5" s="132" t="s">
        <v>90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9"/>
      <c r="Y5" s="19"/>
    </row>
    <row r="6" spans="3:28" x14ac:dyDescent="0.25">
      <c r="C6" s="57"/>
      <c r="D6" s="57"/>
      <c r="E6" s="57"/>
      <c r="F6" s="57"/>
      <c r="G6" s="57"/>
      <c r="H6" s="68"/>
      <c r="I6" s="72"/>
      <c r="J6" s="72"/>
      <c r="K6" s="57"/>
      <c r="L6" s="57"/>
      <c r="M6" s="57"/>
      <c r="N6" s="101"/>
      <c r="O6" s="57"/>
      <c r="P6" s="57"/>
      <c r="Q6" s="57"/>
      <c r="R6" s="57"/>
      <c r="S6" s="107"/>
      <c r="T6" s="57"/>
      <c r="U6" s="57"/>
      <c r="V6" s="57"/>
      <c r="W6" s="57"/>
      <c r="X6" s="19"/>
      <c r="Y6" s="19"/>
    </row>
    <row r="7" spans="3:28" x14ac:dyDescent="0.25">
      <c r="C7" s="132" t="s">
        <v>151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9"/>
      <c r="Y7" s="19"/>
    </row>
    <row r="8" spans="3:28" ht="15" customHeight="1" x14ac:dyDescent="0.25">
      <c r="C8" s="139" t="s">
        <v>93</v>
      </c>
      <c r="D8" s="139" t="s">
        <v>143</v>
      </c>
      <c r="E8" s="139" t="s">
        <v>92</v>
      </c>
      <c r="F8" s="139" t="s">
        <v>152</v>
      </c>
      <c r="G8" s="139" t="s">
        <v>91</v>
      </c>
      <c r="H8" s="139" t="s">
        <v>260</v>
      </c>
      <c r="I8" s="139" t="s">
        <v>261</v>
      </c>
      <c r="J8" s="139" t="s">
        <v>153</v>
      </c>
      <c r="K8" s="133" t="s">
        <v>96</v>
      </c>
      <c r="L8" s="147" t="s">
        <v>108</v>
      </c>
      <c r="M8" s="136" t="s">
        <v>144</v>
      </c>
      <c r="N8" s="154" t="s">
        <v>112</v>
      </c>
      <c r="O8" s="145" t="s">
        <v>113</v>
      </c>
      <c r="P8" s="154" t="s">
        <v>112</v>
      </c>
      <c r="Q8" s="156" t="s">
        <v>145</v>
      </c>
      <c r="R8" s="129" t="s">
        <v>146</v>
      </c>
      <c r="S8" s="129"/>
      <c r="T8" s="129"/>
      <c r="U8" s="136" t="s">
        <v>149</v>
      </c>
      <c r="V8" s="139" t="s">
        <v>150</v>
      </c>
      <c r="W8" s="133" t="s">
        <v>88</v>
      </c>
      <c r="X8" s="130" t="s">
        <v>171</v>
      </c>
    </row>
    <row r="9" spans="3:28" x14ac:dyDescent="0.25">
      <c r="C9" s="140"/>
      <c r="D9" s="140"/>
      <c r="E9" s="140"/>
      <c r="F9" s="140"/>
      <c r="G9" s="140"/>
      <c r="H9" s="140"/>
      <c r="I9" s="140"/>
      <c r="J9" s="140"/>
      <c r="K9" s="134"/>
      <c r="L9" s="148"/>
      <c r="M9" s="137"/>
      <c r="N9" s="155"/>
      <c r="O9" s="146"/>
      <c r="P9" s="155"/>
      <c r="Q9" s="157"/>
      <c r="R9" s="52">
        <v>201</v>
      </c>
      <c r="S9" s="106">
        <v>102</v>
      </c>
      <c r="T9" s="53" t="s">
        <v>282</v>
      </c>
      <c r="U9" s="137"/>
      <c r="V9" s="140"/>
      <c r="W9" s="134"/>
      <c r="X9" s="130"/>
    </row>
    <row r="10" spans="3:28" ht="45" customHeight="1" x14ac:dyDescent="0.25">
      <c r="C10" s="141"/>
      <c r="D10" s="141"/>
      <c r="E10" s="141"/>
      <c r="F10" s="141"/>
      <c r="G10" s="141"/>
      <c r="H10" s="141"/>
      <c r="I10" s="141"/>
      <c r="J10" s="141"/>
      <c r="K10" s="135"/>
      <c r="L10" s="149"/>
      <c r="M10" s="138"/>
      <c r="N10" s="117" t="s">
        <v>284</v>
      </c>
      <c r="O10" s="2" t="s">
        <v>110</v>
      </c>
      <c r="P10" s="1" t="s">
        <v>94</v>
      </c>
      <c r="Q10" s="158"/>
      <c r="R10" s="46" t="s">
        <v>147</v>
      </c>
      <c r="S10" s="105" t="s">
        <v>283</v>
      </c>
      <c r="T10" s="46" t="s">
        <v>148</v>
      </c>
      <c r="U10" s="138"/>
      <c r="V10" s="141"/>
      <c r="W10" s="135"/>
      <c r="X10" s="130"/>
    </row>
    <row r="11" spans="3:28" x14ac:dyDescent="0.25">
      <c r="C11" s="11">
        <v>1</v>
      </c>
      <c r="D11" s="29">
        <v>1273210</v>
      </c>
      <c r="E11" s="20" t="s">
        <v>0</v>
      </c>
      <c r="F11" s="12" t="s">
        <v>111</v>
      </c>
      <c r="G11" s="30" t="s">
        <v>1</v>
      </c>
      <c r="H11" s="76">
        <v>41913</v>
      </c>
      <c r="I11" s="30">
        <v>9901433979</v>
      </c>
      <c r="J11" s="30">
        <v>1273210</v>
      </c>
      <c r="K11" s="21">
        <v>71.400000000000006</v>
      </c>
      <c r="L11" s="12">
        <v>31</v>
      </c>
      <c r="M11" s="29">
        <v>570.62</v>
      </c>
      <c r="N11" s="109">
        <v>836.6</v>
      </c>
      <c r="O11" s="4">
        <f t="shared" ref="O11:O32" si="0">+K11*L11</f>
        <v>2213.4</v>
      </c>
      <c r="P11" s="13">
        <v>250</v>
      </c>
      <c r="Q11" s="49">
        <f>N11+O11+P11</f>
        <v>3300</v>
      </c>
      <c r="R11" s="48">
        <f>ROUND((N11+O11)*4.83%,2)</f>
        <v>147.32</v>
      </c>
      <c r="S11" s="48"/>
      <c r="T11" s="48">
        <v>417.6</v>
      </c>
      <c r="U11" s="48">
        <f>ROUND(SUM(R11:T11),2)</f>
        <v>564.91999999999996</v>
      </c>
      <c r="V11" s="45">
        <f>ROUND(Q11-U11,2)</f>
        <v>2735.08</v>
      </c>
      <c r="W11" s="35">
        <v>3393002669</v>
      </c>
      <c r="X11" s="62"/>
    </row>
    <row r="12" spans="3:28" x14ac:dyDescent="0.25">
      <c r="C12" s="11">
        <v>2</v>
      </c>
      <c r="D12" s="29">
        <v>1273211</v>
      </c>
      <c r="E12" s="20" t="s">
        <v>0</v>
      </c>
      <c r="F12" s="12" t="s">
        <v>111</v>
      </c>
      <c r="G12" s="30" t="s">
        <v>2</v>
      </c>
      <c r="H12" s="76">
        <v>41246</v>
      </c>
      <c r="I12" s="30">
        <v>9901433980</v>
      </c>
      <c r="J12" s="30">
        <v>1273211</v>
      </c>
      <c r="K12" s="21">
        <v>71.400000000000006</v>
      </c>
      <c r="L12" s="42">
        <v>31</v>
      </c>
      <c r="M12" s="29">
        <v>570.62</v>
      </c>
      <c r="N12" s="109">
        <v>836.6</v>
      </c>
      <c r="O12" s="4">
        <f t="shared" si="0"/>
        <v>2213.4</v>
      </c>
      <c r="P12" s="13">
        <v>250</v>
      </c>
      <c r="Q12" s="49">
        <f t="shared" ref="Q12:Q32" si="1">N12+O12+P12</f>
        <v>3300</v>
      </c>
      <c r="R12" s="48">
        <f t="shared" ref="R12:R31" si="2">ROUND((N12+O12)*4.83%,2)</f>
        <v>147.32</v>
      </c>
      <c r="S12" s="48"/>
      <c r="T12" s="48"/>
      <c r="U12" s="48">
        <f t="shared" ref="U12:U32" si="3">ROUND(SUM(R12:T12),2)</f>
        <v>147.32</v>
      </c>
      <c r="V12" s="45">
        <f t="shared" ref="V12:V32" si="4">ROUND(Q12-U12,2)</f>
        <v>3152.68</v>
      </c>
      <c r="W12" s="35" t="s">
        <v>95</v>
      </c>
      <c r="X12" s="62" t="s">
        <v>170</v>
      </c>
    </row>
    <row r="13" spans="3:28" x14ac:dyDescent="0.25">
      <c r="C13" s="11">
        <v>3</v>
      </c>
      <c r="D13" s="29">
        <v>1273212</v>
      </c>
      <c r="E13" s="20" t="s">
        <v>0</v>
      </c>
      <c r="F13" s="12" t="s">
        <v>111</v>
      </c>
      <c r="G13" s="30" t="s">
        <v>3</v>
      </c>
      <c r="H13" s="76">
        <v>41572</v>
      </c>
      <c r="I13" s="30">
        <v>9901433981</v>
      </c>
      <c r="J13" s="30">
        <v>1273212</v>
      </c>
      <c r="K13" s="21">
        <v>71.400000000000006</v>
      </c>
      <c r="L13" s="42">
        <v>31</v>
      </c>
      <c r="M13" s="29">
        <v>570.62</v>
      </c>
      <c r="N13" s="109">
        <v>836.6</v>
      </c>
      <c r="O13" s="4">
        <f t="shared" si="0"/>
        <v>2213.4</v>
      </c>
      <c r="P13" s="13">
        <v>250</v>
      </c>
      <c r="Q13" s="49">
        <f t="shared" si="1"/>
        <v>3300</v>
      </c>
      <c r="R13" s="48">
        <f t="shared" si="2"/>
        <v>147.32</v>
      </c>
      <c r="S13" s="48"/>
      <c r="T13" s="48"/>
      <c r="U13" s="48">
        <f t="shared" si="3"/>
        <v>147.32</v>
      </c>
      <c r="V13" s="45">
        <f t="shared" si="4"/>
        <v>3152.68</v>
      </c>
      <c r="W13" s="35" t="s">
        <v>135</v>
      </c>
      <c r="X13" s="62" t="s">
        <v>172</v>
      </c>
    </row>
    <row r="14" spans="3:28" x14ac:dyDescent="0.25">
      <c r="C14" s="11">
        <v>4</v>
      </c>
      <c r="D14" s="29">
        <v>1273214</v>
      </c>
      <c r="E14" s="20" t="s">
        <v>0</v>
      </c>
      <c r="F14" s="12" t="s">
        <v>111</v>
      </c>
      <c r="G14" s="30" t="s">
        <v>4</v>
      </c>
      <c r="H14" s="76">
        <v>41915</v>
      </c>
      <c r="I14" s="30">
        <v>9901433982</v>
      </c>
      <c r="J14" s="30">
        <v>1273214</v>
      </c>
      <c r="K14" s="21">
        <v>71.400000000000006</v>
      </c>
      <c r="L14" s="42">
        <v>31</v>
      </c>
      <c r="M14" s="29">
        <v>570.62</v>
      </c>
      <c r="N14" s="109">
        <v>836.6</v>
      </c>
      <c r="O14" s="4">
        <f t="shared" si="0"/>
        <v>2213.4</v>
      </c>
      <c r="P14" s="13">
        <v>250</v>
      </c>
      <c r="Q14" s="49">
        <f t="shared" si="1"/>
        <v>3300</v>
      </c>
      <c r="R14" s="48">
        <f t="shared" si="2"/>
        <v>147.32</v>
      </c>
      <c r="S14" s="48"/>
      <c r="T14" s="48"/>
      <c r="U14" s="48">
        <f t="shared" si="3"/>
        <v>147.32</v>
      </c>
      <c r="V14" s="45">
        <f t="shared" si="4"/>
        <v>3152.68</v>
      </c>
      <c r="W14" s="35">
        <v>3164072096</v>
      </c>
      <c r="X14" s="62"/>
    </row>
    <row r="15" spans="3:28" x14ac:dyDescent="0.25">
      <c r="C15" s="11">
        <v>5</v>
      </c>
      <c r="D15" s="29">
        <v>1273215</v>
      </c>
      <c r="E15" s="20" t="s">
        <v>0</v>
      </c>
      <c r="F15" s="12" t="s">
        <v>111</v>
      </c>
      <c r="G15" s="30" t="s">
        <v>133</v>
      </c>
      <c r="H15" s="77" t="s">
        <v>264</v>
      </c>
      <c r="I15" s="30">
        <v>9901240622</v>
      </c>
      <c r="J15" s="30">
        <v>1273215</v>
      </c>
      <c r="K15" s="21">
        <v>71.400000000000006</v>
      </c>
      <c r="L15" s="42">
        <v>31</v>
      </c>
      <c r="M15" s="29">
        <v>570.62</v>
      </c>
      <c r="N15" s="109">
        <v>836.6</v>
      </c>
      <c r="O15" s="4">
        <f t="shared" si="0"/>
        <v>2213.4</v>
      </c>
      <c r="P15" s="13">
        <v>250</v>
      </c>
      <c r="Q15" s="49">
        <f t="shared" si="1"/>
        <v>3300</v>
      </c>
      <c r="R15" s="48">
        <f t="shared" si="2"/>
        <v>147.32</v>
      </c>
      <c r="S15" s="48"/>
      <c r="T15" s="48"/>
      <c r="U15" s="48">
        <f t="shared" si="3"/>
        <v>147.32</v>
      </c>
      <c r="V15" s="45">
        <f t="shared" si="4"/>
        <v>3152.68</v>
      </c>
      <c r="W15" s="35" t="s">
        <v>134</v>
      </c>
      <c r="X15" s="62"/>
      <c r="AB15" s="10">
        <f>31-4+1</f>
        <v>28</v>
      </c>
    </row>
    <row r="16" spans="3:28" x14ac:dyDescent="0.25">
      <c r="C16" s="11">
        <v>6</v>
      </c>
      <c r="D16" s="29">
        <v>1273217</v>
      </c>
      <c r="E16" s="20" t="s">
        <v>0</v>
      </c>
      <c r="F16" s="23" t="s">
        <v>105</v>
      </c>
      <c r="G16" s="30" t="s">
        <v>52</v>
      </c>
      <c r="H16" s="76">
        <v>41834</v>
      </c>
      <c r="I16" s="30">
        <v>9901172017</v>
      </c>
      <c r="J16" s="30">
        <v>1273217</v>
      </c>
      <c r="K16" s="21">
        <v>71.400000000000006</v>
      </c>
      <c r="L16" s="42">
        <v>31</v>
      </c>
      <c r="M16" s="29">
        <v>570.62</v>
      </c>
      <c r="N16" s="109">
        <v>836.6</v>
      </c>
      <c r="O16" s="4">
        <f t="shared" si="0"/>
        <v>2213.4</v>
      </c>
      <c r="P16" s="13">
        <v>250</v>
      </c>
      <c r="Q16" s="49">
        <f t="shared" si="1"/>
        <v>3300</v>
      </c>
      <c r="R16" s="48">
        <f t="shared" si="2"/>
        <v>147.32</v>
      </c>
      <c r="S16" s="48"/>
      <c r="T16" s="48"/>
      <c r="U16" s="48">
        <f t="shared" si="3"/>
        <v>147.32</v>
      </c>
      <c r="V16" s="45">
        <f t="shared" si="4"/>
        <v>3152.68</v>
      </c>
      <c r="W16" s="35" t="s">
        <v>99</v>
      </c>
      <c r="X16" s="62" t="s">
        <v>209</v>
      </c>
    </row>
    <row r="17" spans="3:24" x14ac:dyDescent="0.25">
      <c r="C17" s="11">
        <v>7</v>
      </c>
      <c r="D17" s="29">
        <v>1273144</v>
      </c>
      <c r="E17" s="23" t="s">
        <v>0</v>
      </c>
      <c r="F17" s="12" t="s">
        <v>111</v>
      </c>
      <c r="G17" s="30" t="s">
        <v>277</v>
      </c>
      <c r="H17" s="76">
        <v>42786</v>
      </c>
      <c r="I17" s="30">
        <v>9901433987</v>
      </c>
      <c r="J17" s="30">
        <v>1273144</v>
      </c>
      <c r="K17" s="21">
        <v>71.400000000000006</v>
      </c>
      <c r="L17" s="42">
        <v>31</v>
      </c>
      <c r="M17" s="29">
        <v>441.65</v>
      </c>
      <c r="N17" s="109">
        <v>836.6</v>
      </c>
      <c r="O17" s="4">
        <f t="shared" si="0"/>
        <v>2213.4</v>
      </c>
      <c r="P17" s="13">
        <v>250</v>
      </c>
      <c r="Q17" s="49">
        <f t="shared" si="1"/>
        <v>3300</v>
      </c>
      <c r="R17" s="48">
        <f t="shared" si="2"/>
        <v>147.32</v>
      </c>
      <c r="S17" s="48"/>
      <c r="T17" s="48">
        <v>749.7</v>
      </c>
      <c r="U17" s="48">
        <f t="shared" si="3"/>
        <v>897.02</v>
      </c>
      <c r="V17" s="45">
        <f t="shared" si="4"/>
        <v>2402.98</v>
      </c>
      <c r="W17" s="35">
        <v>3287039080</v>
      </c>
      <c r="X17" s="62" t="s">
        <v>175</v>
      </c>
    </row>
    <row r="18" spans="3:24" x14ac:dyDescent="0.25">
      <c r="C18" s="11"/>
      <c r="D18" s="29"/>
      <c r="E18" s="43" t="s">
        <v>0</v>
      </c>
      <c r="F18" s="42" t="s">
        <v>111</v>
      </c>
      <c r="G18" s="30" t="s">
        <v>292</v>
      </c>
      <c r="H18" s="76"/>
      <c r="I18" s="30"/>
      <c r="J18" s="30"/>
      <c r="K18" s="21">
        <v>71.400000000000006</v>
      </c>
      <c r="L18" s="42">
        <v>31</v>
      </c>
      <c r="M18" s="29"/>
      <c r="N18" s="109">
        <v>836.6</v>
      </c>
      <c r="O18" s="4">
        <f t="shared" si="0"/>
        <v>2213.4</v>
      </c>
      <c r="P18" s="13">
        <v>250</v>
      </c>
      <c r="Q18" s="49">
        <f t="shared" si="1"/>
        <v>3300</v>
      </c>
      <c r="R18" s="48">
        <f t="shared" si="2"/>
        <v>147.32</v>
      </c>
      <c r="S18" s="48"/>
      <c r="T18" s="48"/>
      <c r="U18" s="48">
        <f t="shared" si="3"/>
        <v>147.32</v>
      </c>
      <c r="V18" s="45">
        <f t="shared" si="4"/>
        <v>3152.68</v>
      </c>
      <c r="W18" s="35"/>
      <c r="X18" s="62"/>
    </row>
    <row r="19" spans="3:24" x14ac:dyDescent="0.25">
      <c r="C19" s="11">
        <v>8</v>
      </c>
      <c r="D19" s="29">
        <v>1273145</v>
      </c>
      <c r="E19" s="23" t="s">
        <v>5</v>
      </c>
      <c r="F19" s="23" t="s">
        <v>101</v>
      </c>
      <c r="G19" s="30" t="s">
        <v>6</v>
      </c>
      <c r="H19" s="76">
        <v>42786</v>
      </c>
      <c r="I19" s="30">
        <v>9901433989</v>
      </c>
      <c r="J19" s="30">
        <v>1273145</v>
      </c>
      <c r="K19" s="21">
        <v>75.64</v>
      </c>
      <c r="L19" s="42">
        <v>31</v>
      </c>
      <c r="M19" s="29">
        <v>441.65</v>
      </c>
      <c r="N19" s="109">
        <v>705.16</v>
      </c>
      <c r="O19" s="4">
        <f t="shared" si="0"/>
        <v>2344.84</v>
      </c>
      <c r="P19" s="13">
        <v>250</v>
      </c>
      <c r="Q19" s="49">
        <f t="shared" si="1"/>
        <v>3300</v>
      </c>
      <c r="R19" s="48">
        <f t="shared" si="2"/>
        <v>147.32</v>
      </c>
      <c r="S19" s="48"/>
      <c r="T19" s="48"/>
      <c r="U19" s="48">
        <f t="shared" si="3"/>
        <v>147.32</v>
      </c>
      <c r="V19" s="45">
        <f t="shared" si="4"/>
        <v>3152.68</v>
      </c>
      <c r="W19" s="35">
        <v>3364085352</v>
      </c>
      <c r="X19" s="62" t="s">
        <v>176</v>
      </c>
    </row>
    <row r="20" spans="3:24" x14ac:dyDescent="0.25">
      <c r="C20" s="11">
        <v>9</v>
      </c>
      <c r="D20" s="29">
        <v>1273146</v>
      </c>
      <c r="E20" s="23" t="s">
        <v>5</v>
      </c>
      <c r="F20" s="23" t="s">
        <v>101</v>
      </c>
      <c r="G20" s="30" t="s">
        <v>7</v>
      </c>
      <c r="H20" s="76">
        <v>42786</v>
      </c>
      <c r="I20" s="30">
        <v>9901433990</v>
      </c>
      <c r="J20" s="30">
        <v>1273146</v>
      </c>
      <c r="K20" s="21">
        <v>75.64</v>
      </c>
      <c r="L20" s="42">
        <v>31</v>
      </c>
      <c r="M20" s="29">
        <v>441.65</v>
      </c>
      <c r="N20" s="109">
        <v>705.16</v>
      </c>
      <c r="O20" s="4">
        <f t="shared" si="0"/>
        <v>2344.84</v>
      </c>
      <c r="P20" s="13">
        <v>250</v>
      </c>
      <c r="Q20" s="49">
        <f t="shared" si="1"/>
        <v>3300</v>
      </c>
      <c r="R20" s="48">
        <f t="shared" si="2"/>
        <v>147.32</v>
      </c>
      <c r="S20" s="48"/>
      <c r="T20" s="48"/>
      <c r="U20" s="48">
        <f t="shared" si="3"/>
        <v>147.32</v>
      </c>
      <c r="V20" s="45">
        <f t="shared" si="4"/>
        <v>3152.68</v>
      </c>
      <c r="W20" s="35">
        <v>3532020817</v>
      </c>
      <c r="X20" s="62" t="s">
        <v>177</v>
      </c>
    </row>
    <row r="21" spans="3:24" x14ac:dyDescent="0.25">
      <c r="C21" s="11">
        <v>10</v>
      </c>
      <c r="D21" s="29">
        <v>1273147</v>
      </c>
      <c r="E21" s="23" t="s">
        <v>5</v>
      </c>
      <c r="F21" s="23" t="s">
        <v>101</v>
      </c>
      <c r="G21" s="30" t="s">
        <v>8</v>
      </c>
      <c r="H21" s="76">
        <v>42786</v>
      </c>
      <c r="I21" s="30">
        <v>9901433991</v>
      </c>
      <c r="J21" s="30">
        <v>1273147</v>
      </c>
      <c r="K21" s="21">
        <v>75.64</v>
      </c>
      <c r="L21" s="42">
        <v>31</v>
      </c>
      <c r="M21" s="29">
        <v>441.65</v>
      </c>
      <c r="N21" s="109">
        <v>705.16</v>
      </c>
      <c r="O21" s="4">
        <f t="shared" si="0"/>
        <v>2344.84</v>
      </c>
      <c r="P21" s="13">
        <v>250</v>
      </c>
      <c r="Q21" s="49">
        <f t="shared" si="1"/>
        <v>3300</v>
      </c>
      <c r="R21" s="48">
        <f t="shared" si="2"/>
        <v>147.32</v>
      </c>
      <c r="S21" s="48">
        <v>0</v>
      </c>
      <c r="T21" s="48">
        <v>0</v>
      </c>
      <c r="U21" s="48">
        <f t="shared" si="3"/>
        <v>147.32</v>
      </c>
      <c r="V21" s="45">
        <f t="shared" si="4"/>
        <v>3152.68</v>
      </c>
      <c r="W21" s="35">
        <v>3424051646</v>
      </c>
      <c r="X21" s="62" t="s">
        <v>178</v>
      </c>
    </row>
    <row r="22" spans="3:24" x14ac:dyDescent="0.25">
      <c r="C22" s="11">
        <v>11</v>
      </c>
      <c r="D22" s="29">
        <v>1273148</v>
      </c>
      <c r="E22" s="23" t="s">
        <v>5</v>
      </c>
      <c r="F22" s="23" t="s">
        <v>101</v>
      </c>
      <c r="G22" s="30" t="s">
        <v>9</v>
      </c>
      <c r="H22" s="76">
        <v>43132</v>
      </c>
      <c r="I22" s="30">
        <v>9901433960</v>
      </c>
      <c r="J22" s="30">
        <v>1273148</v>
      </c>
      <c r="K22" s="21">
        <v>75.64</v>
      </c>
      <c r="L22" s="42">
        <v>31</v>
      </c>
      <c r="M22" s="29">
        <v>441.65</v>
      </c>
      <c r="N22" s="109">
        <v>705.16</v>
      </c>
      <c r="O22" s="4">
        <f t="shared" si="0"/>
        <v>2344.84</v>
      </c>
      <c r="P22" s="13">
        <v>250</v>
      </c>
      <c r="Q22" s="49">
        <f t="shared" si="1"/>
        <v>3300</v>
      </c>
      <c r="R22" s="48">
        <f t="shared" si="2"/>
        <v>147.32</v>
      </c>
      <c r="S22" s="48"/>
      <c r="T22" s="48"/>
      <c r="U22" s="48">
        <f t="shared" si="3"/>
        <v>147.32</v>
      </c>
      <c r="V22" s="45">
        <f t="shared" si="4"/>
        <v>3152.68</v>
      </c>
      <c r="W22" s="35" t="s">
        <v>97</v>
      </c>
      <c r="X22" s="62"/>
    </row>
    <row r="23" spans="3:24" x14ac:dyDescent="0.25">
      <c r="C23" s="11">
        <v>12</v>
      </c>
      <c r="D23" s="29">
        <v>1273149</v>
      </c>
      <c r="E23" s="23" t="s">
        <v>5</v>
      </c>
      <c r="F23" s="23" t="s">
        <v>101</v>
      </c>
      <c r="G23" s="30" t="s">
        <v>10</v>
      </c>
      <c r="H23" s="76">
        <v>42786</v>
      </c>
      <c r="I23" s="30">
        <v>9901433969</v>
      </c>
      <c r="J23" s="30">
        <v>1273149</v>
      </c>
      <c r="K23" s="21">
        <v>75.64</v>
      </c>
      <c r="L23" s="42">
        <v>31</v>
      </c>
      <c r="M23" s="29">
        <v>441.65</v>
      </c>
      <c r="N23" s="109">
        <v>705.16</v>
      </c>
      <c r="O23" s="4">
        <f t="shared" si="0"/>
        <v>2344.84</v>
      </c>
      <c r="P23" s="13">
        <v>250</v>
      </c>
      <c r="Q23" s="49">
        <f t="shared" si="1"/>
        <v>3300</v>
      </c>
      <c r="R23" s="48">
        <f t="shared" si="2"/>
        <v>147.32</v>
      </c>
      <c r="S23" s="48"/>
      <c r="T23" s="48"/>
      <c r="U23" s="48">
        <f t="shared" si="3"/>
        <v>147.32</v>
      </c>
      <c r="V23" s="45">
        <f t="shared" si="4"/>
        <v>3152.68</v>
      </c>
      <c r="W23" s="35">
        <v>3137127054</v>
      </c>
      <c r="X23" s="62" t="s">
        <v>179</v>
      </c>
    </row>
    <row r="24" spans="3:24" x14ac:dyDescent="0.25">
      <c r="C24" s="11">
        <v>13</v>
      </c>
      <c r="D24" s="29">
        <v>1273143</v>
      </c>
      <c r="E24" s="23" t="s">
        <v>5</v>
      </c>
      <c r="F24" s="23" t="s">
        <v>103</v>
      </c>
      <c r="G24" s="30" t="s">
        <v>11</v>
      </c>
      <c r="H24" s="76">
        <v>42786</v>
      </c>
      <c r="I24" s="30">
        <v>9901433993</v>
      </c>
      <c r="J24" s="30">
        <v>1273143</v>
      </c>
      <c r="K24" s="21">
        <v>75.64</v>
      </c>
      <c r="L24" s="42">
        <v>31</v>
      </c>
      <c r="M24" s="29">
        <v>441.65</v>
      </c>
      <c r="N24" s="109">
        <v>705.16</v>
      </c>
      <c r="O24" s="4">
        <f t="shared" si="0"/>
        <v>2344.84</v>
      </c>
      <c r="P24" s="13">
        <v>250</v>
      </c>
      <c r="Q24" s="49">
        <f t="shared" si="1"/>
        <v>3300</v>
      </c>
      <c r="R24" s="48">
        <f t="shared" si="2"/>
        <v>147.32</v>
      </c>
      <c r="S24" s="48"/>
      <c r="T24" s="48"/>
      <c r="U24" s="48">
        <f t="shared" si="3"/>
        <v>147.32</v>
      </c>
      <c r="V24" s="45">
        <f t="shared" si="4"/>
        <v>3152.68</v>
      </c>
      <c r="W24" s="35">
        <v>3287039109</v>
      </c>
      <c r="X24" s="62" t="s">
        <v>174</v>
      </c>
    </row>
    <row r="25" spans="3:24" x14ac:dyDescent="0.25">
      <c r="C25" s="11">
        <v>14</v>
      </c>
      <c r="D25" s="29">
        <v>1273150</v>
      </c>
      <c r="E25" s="23" t="s">
        <v>5</v>
      </c>
      <c r="F25" s="12" t="s">
        <v>122</v>
      </c>
      <c r="G25" s="30" t="s">
        <v>12</v>
      </c>
      <c r="H25" s="76">
        <v>42786</v>
      </c>
      <c r="I25" s="30">
        <v>990099292</v>
      </c>
      <c r="J25" s="30">
        <v>1273150</v>
      </c>
      <c r="K25" s="21">
        <v>75.64</v>
      </c>
      <c r="L25" s="42">
        <v>31</v>
      </c>
      <c r="M25" s="29">
        <v>441.65</v>
      </c>
      <c r="N25" s="109">
        <v>705.16</v>
      </c>
      <c r="O25" s="4">
        <f t="shared" si="0"/>
        <v>2344.84</v>
      </c>
      <c r="P25" s="13">
        <v>250</v>
      </c>
      <c r="Q25" s="49">
        <f t="shared" si="1"/>
        <v>3300</v>
      </c>
      <c r="R25" s="48">
        <f t="shared" si="2"/>
        <v>147.32</v>
      </c>
      <c r="S25" s="48"/>
      <c r="T25" s="48"/>
      <c r="U25" s="48">
        <f t="shared" si="3"/>
        <v>147.32</v>
      </c>
      <c r="V25" s="45">
        <f t="shared" si="4"/>
        <v>3152.68</v>
      </c>
      <c r="W25" s="35">
        <v>3287038912</v>
      </c>
      <c r="X25" s="62" t="s">
        <v>180</v>
      </c>
    </row>
    <row r="26" spans="3:24" x14ac:dyDescent="0.25">
      <c r="C26" s="11">
        <v>15</v>
      </c>
      <c r="D26" s="29">
        <v>1273153</v>
      </c>
      <c r="E26" s="12" t="s">
        <v>156</v>
      </c>
      <c r="F26" s="12" t="s">
        <v>107</v>
      </c>
      <c r="G26" s="11" t="s">
        <v>115</v>
      </c>
      <c r="H26" s="78">
        <v>43490</v>
      </c>
      <c r="I26" s="69">
        <v>9901451132</v>
      </c>
      <c r="J26" s="69">
        <v>1273153</v>
      </c>
      <c r="K26" s="14">
        <v>75.64</v>
      </c>
      <c r="L26" s="42">
        <v>31</v>
      </c>
      <c r="M26" s="29">
        <v>441.65</v>
      </c>
      <c r="N26" s="109">
        <v>705.16</v>
      </c>
      <c r="O26" s="4">
        <f t="shared" si="0"/>
        <v>2344.84</v>
      </c>
      <c r="P26" s="13">
        <v>250</v>
      </c>
      <c r="Q26" s="49">
        <f t="shared" si="1"/>
        <v>3300</v>
      </c>
      <c r="R26" s="48">
        <f t="shared" si="2"/>
        <v>147.32</v>
      </c>
      <c r="S26" s="48"/>
      <c r="T26" s="48"/>
      <c r="U26" s="48">
        <f t="shared" si="3"/>
        <v>147.32</v>
      </c>
      <c r="V26" s="45">
        <f t="shared" si="4"/>
        <v>3152.68</v>
      </c>
      <c r="W26" s="34" t="s">
        <v>131</v>
      </c>
      <c r="X26" s="62"/>
    </row>
    <row r="27" spans="3:24" s="32" customFormat="1" x14ac:dyDescent="0.25">
      <c r="C27" s="11">
        <v>16</v>
      </c>
      <c r="D27" s="29">
        <v>1273142</v>
      </c>
      <c r="E27" s="23" t="s">
        <v>5</v>
      </c>
      <c r="F27" s="23" t="s">
        <v>122</v>
      </c>
      <c r="G27" s="30" t="s">
        <v>123</v>
      </c>
      <c r="H27" s="76">
        <v>42795</v>
      </c>
      <c r="I27" s="30">
        <v>9901349725</v>
      </c>
      <c r="J27" s="30">
        <v>1273142</v>
      </c>
      <c r="K27" s="21">
        <v>75.64</v>
      </c>
      <c r="L27" s="42">
        <v>31</v>
      </c>
      <c r="M27" s="12">
        <v>441.65</v>
      </c>
      <c r="N27" s="109">
        <v>705.16</v>
      </c>
      <c r="O27" s="4">
        <f t="shared" si="0"/>
        <v>2344.84</v>
      </c>
      <c r="P27" s="13">
        <v>250</v>
      </c>
      <c r="Q27" s="49">
        <f t="shared" si="1"/>
        <v>3300</v>
      </c>
      <c r="R27" s="48">
        <f t="shared" si="2"/>
        <v>147.32</v>
      </c>
      <c r="S27" s="48"/>
      <c r="T27" s="48"/>
      <c r="U27" s="48">
        <f t="shared" si="3"/>
        <v>147.32</v>
      </c>
      <c r="V27" s="45">
        <f t="shared" si="4"/>
        <v>3152.68</v>
      </c>
      <c r="W27" s="35">
        <v>3607017078</v>
      </c>
      <c r="X27" s="11" t="s">
        <v>173</v>
      </c>
    </row>
    <row r="28" spans="3:24" s="32" customFormat="1" x14ac:dyDescent="0.25">
      <c r="C28" s="11">
        <v>17</v>
      </c>
      <c r="D28" s="29">
        <v>1273151</v>
      </c>
      <c r="E28" s="23" t="s">
        <v>5</v>
      </c>
      <c r="F28" s="23" t="s">
        <v>101</v>
      </c>
      <c r="G28" s="118" t="s">
        <v>124</v>
      </c>
      <c r="H28" s="79">
        <v>43223</v>
      </c>
      <c r="I28" s="44">
        <v>9901451146</v>
      </c>
      <c r="J28" s="44">
        <v>1273151</v>
      </c>
      <c r="K28" s="21">
        <v>75.64</v>
      </c>
      <c r="L28" s="42">
        <v>31</v>
      </c>
      <c r="M28" s="12">
        <v>441.65</v>
      </c>
      <c r="N28" s="109">
        <v>705.16</v>
      </c>
      <c r="O28" s="4">
        <f t="shared" si="0"/>
        <v>2344.84</v>
      </c>
      <c r="P28" s="13">
        <v>250</v>
      </c>
      <c r="Q28" s="49">
        <f t="shared" si="1"/>
        <v>3300</v>
      </c>
      <c r="R28" s="48">
        <f t="shared" si="2"/>
        <v>147.32</v>
      </c>
      <c r="S28" s="48"/>
      <c r="T28" s="48"/>
      <c r="U28" s="48">
        <f t="shared" si="3"/>
        <v>147.32</v>
      </c>
      <c r="V28" s="45">
        <f t="shared" si="4"/>
        <v>3152.68</v>
      </c>
      <c r="W28" s="35" t="s">
        <v>130</v>
      </c>
      <c r="X28" s="11" t="s">
        <v>258</v>
      </c>
    </row>
    <row r="29" spans="3:24" s="32" customFormat="1" x14ac:dyDescent="0.25">
      <c r="C29" s="11">
        <v>18</v>
      </c>
      <c r="D29" s="29"/>
      <c r="E29" s="43" t="s">
        <v>5</v>
      </c>
      <c r="F29" s="115" t="s">
        <v>101</v>
      </c>
      <c r="G29" s="118" t="s">
        <v>281</v>
      </c>
      <c r="H29" s="79"/>
      <c r="I29" s="116"/>
      <c r="J29" s="44"/>
      <c r="K29" s="21">
        <v>75.64</v>
      </c>
      <c r="L29" s="42">
        <v>31</v>
      </c>
      <c r="M29" s="42"/>
      <c r="N29" s="109">
        <v>705.16</v>
      </c>
      <c r="O29" s="4">
        <f t="shared" si="0"/>
        <v>2344.84</v>
      </c>
      <c r="P29" s="13">
        <v>250</v>
      </c>
      <c r="Q29" s="49">
        <f t="shared" si="1"/>
        <v>3300</v>
      </c>
      <c r="R29" s="48">
        <f t="shared" si="2"/>
        <v>147.32</v>
      </c>
      <c r="S29" s="48"/>
      <c r="T29" s="48">
        <v>351.72</v>
      </c>
      <c r="U29" s="48">
        <f t="shared" si="3"/>
        <v>499.04</v>
      </c>
      <c r="V29" s="45">
        <f t="shared" si="4"/>
        <v>2800.96</v>
      </c>
      <c r="W29" s="35"/>
      <c r="X29" s="11"/>
    </row>
    <row r="30" spans="3:24" s="32" customFormat="1" x14ac:dyDescent="0.25">
      <c r="C30" s="11">
        <v>19</v>
      </c>
      <c r="D30" s="29">
        <v>1273141</v>
      </c>
      <c r="E30" s="20" t="s">
        <v>156</v>
      </c>
      <c r="F30" s="47" t="s">
        <v>101</v>
      </c>
      <c r="G30" s="119" t="s">
        <v>270</v>
      </c>
      <c r="H30" s="80">
        <v>43678</v>
      </c>
      <c r="I30" s="70">
        <v>9901480612</v>
      </c>
      <c r="J30" s="71">
        <v>1273141</v>
      </c>
      <c r="K30" s="33">
        <v>75.64</v>
      </c>
      <c r="L30" s="42">
        <v>31</v>
      </c>
      <c r="M30" s="42">
        <v>441.65</v>
      </c>
      <c r="N30" s="109">
        <v>705.16</v>
      </c>
      <c r="O30" s="4">
        <f t="shared" si="0"/>
        <v>2344.84</v>
      </c>
      <c r="P30" s="13">
        <v>250</v>
      </c>
      <c r="Q30" s="49">
        <f t="shared" si="1"/>
        <v>3300</v>
      </c>
      <c r="R30" s="48">
        <f t="shared" si="2"/>
        <v>147.32</v>
      </c>
      <c r="S30" s="48"/>
      <c r="T30" s="48"/>
      <c r="U30" s="48">
        <f t="shared" si="3"/>
        <v>147.32</v>
      </c>
      <c r="V30" s="45">
        <f t="shared" si="4"/>
        <v>3152.68</v>
      </c>
      <c r="W30" s="36" t="s">
        <v>165</v>
      </c>
      <c r="X30" s="11" t="s">
        <v>222</v>
      </c>
    </row>
    <row r="31" spans="3:24" s="32" customFormat="1" x14ac:dyDescent="0.25">
      <c r="C31" s="11"/>
      <c r="D31" s="29"/>
      <c r="E31" s="20" t="s">
        <v>0</v>
      </c>
      <c r="F31" s="47" t="s">
        <v>101</v>
      </c>
      <c r="G31" s="120" t="s">
        <v>291</v>
      </c>
      <c r="H31" s="95"/>
      <c r="I31" s="70"/>
      <c r="J31" s="71"/>
      <c r="K31" s="33">
        <v>71.400000000000006</v>
      </c>
      <c r="L31" s="42">
        <v>31</v>
      </c>
      <c r="M31" s="42"/>
      <c r="N31" s="109">
        <v>836.6</v>
      </c>
      <c r="O31" s="4">
        <f t="shared" si="0"/>
        <v>2213.4</v>
      </c>
      <c r="P31" s="13">
        <v>250</v>
      </c>
      <c r="Q31" s="49">
        <f t="shared" si="1"/>
        <v>3300</v>
      </c>
      <c r="R31" s="48">
        <f t="shared" si="2"/>
        <v>147.32</v>
      </c>
      <c r="S31" s="48"/>
      <c r="T31" s="48"/>
      <c r="U31" s="48">
        <f t="shared" si="3"/>
        <v>147.32</v>
      </c>
      <c r="V31" s="45">
        <f t="shared" si="4"/>
        <v>3152.68</v>
      </c>
      <c r="W31" s="36"/>
      <c r="X31" s="11"/>
    </row>
    <row r="32" spans="3:24" s="32" customFormat="1" x14ac:dyDescent="0.25">
      <c r="C32" s="11">
        <v>20</v>
      </c>
      <c r="D32" s="29">
        <v>1273218</v>
      </c>
      <c r="E32" s="20" t="s">
        <v>290</v>
      </c>
      <c r="F32" s="47" t="s">
        <v>101</v>
      </c>
      <c r="G32" s="120" t="s">
        <v>289</v>
      </c>
      <c r="H32" s="95">
        <v>43983</v>
      </c>
      <c r="I32" s="71">
        <v>9901490579</v>
      </c>
      <c r="J32" s="98">
        <v>1273218</v>
      </c>
      <c r="K32" s="21">
        <v>71.400000000000006</v>
      </c>
      <c r="L32" s="42">
        <v>31</v>
      </c>
      <c r="M32" s="96">
        <v>570.62</v>
      </c>
      <c r="N32" s="109">
        <v>836.6</v>
      </c>
      <c r="O32" s="4">
        <f t="shared" si="0"/>
        <v>2213.4</v>
      </c>
      <c r="P32" s="13">
        <v>250</v>
      </c>
      <c r="Q32" s="49">
        <f t="shared" si="1"/>
        <v>3300</v>
      </c>
      <c r="R32" s="48">
        <f>ROUND((N32+O32)*4.83%,2)</f>
        <v>147.32</v>
      </c>
      <c r="S32" s="48"/>
      <c r="T32" s="48"/>
      <c r="U32" s="48">
        <f t="shared" si="3"/>
        <v>147.32</v>
      </c>
      <c r="V32" s="45">
        <f t="shared" si="4"/>
        <v>3152.68</v>
      </c>
      <c r="W32" s="36" t="s">
        <v>265</v>
      </c>
      <c r="X32" s="11"/>
    </row>
    <row r="33" spans="3:25" x14ac:dyDescent="0.25">
      <c r="C33" s="150" t="s">
        <v>114</v>
      </c>
      <c r="D33" s="151"/>
      <c r="E33" s="151"/>
      <c r="F33" s="151"/>
      <c r="G33" s="151"/>
      <c r="H33" s="151"/>
      <c r="I33" s="151"/>
      <c r="J33" s="151"/>
      <c r="K33" s="151"/>
      <c r="L33" s="152"/>
      <c r="M33" s="50">
        <f t="shared" ref="M33:U33" si="5">SUM(M11:M32)</f>
        <v>9294.1399999999976</v>
      </c>
      <c r="N33" s="8">
        <f>SUM(N11:N32)</f>
        <v>16827.919999999998</v>
      </c>
      <c r="O33" s="8">
        <f t="shared" si="5"/>
        <v>50272.079999999987</v>
      </c>
      <c r="P33" s="9">
        <f t="shared" si="5"/>
        <v>5500</v>
      </c>
      <c r="Q33" s="9">
        <f t="shared" si="5"/>
        <v>72600</v>
      </c>
      <c r="R33" s="9">
        <f t="shared" si="5"/>
        <v>3241.0400000000009</v>
      </c>
      <c r="S33" s="9">
        <f t="shared" si="5"/>
        <v>0</v>
      </c>
      <c r="T33" s="9">
        <f t="shared" si="5"/>
        <v>1519.0200000000002</v>
      </c>
      <c r="U33" s="9">
        <f t="shared" si="5"/>
        <v>4760.0600000000013</v>
      </c>
      <c r="V33" s="9">
        <f>SUM(V11:V32)</f>
        <v>67839.94</v>
      </c>
      <c r="W33" s="24"/>
      <c r="X33" s="62"/>
    </row>
    <row r="34" spans="3:25" x14ac:dyDescent="0.25">
      <c r="C34" s="15"/>
      <c r="D34" s="15"/>
      <c r="E34" s="15"/>
      <c r="F34" s="15"/>
      <c r="G34" s="15"/>
      <c r="H34" s="15"/>
      <c r="I34" s="73"/>
      <c r="J34" s="73"/>
      <c r="K34" s="15"/>
      <c r="L34" s="15"/>
      <c r="M34" s="15"/>
      <c r="N34" s="15"/>
      <c r="O34" s="5"/>
      <c r="P34" s="7"/>
      <c r="Q34" s="7"/>
      <c r="R34" s="7"/>
      <c r="S34" s="7"/>
      <c r="T34" s="7"/>
      <c r="U34" s="7"/>
      <c r="V34" s="7"/>
      <c r="W34" s="25"/>
    </row>
    <row r="35" spans="3:25" x14ac:dyDescent="0.25">
      <c r="C35" s="153" t="s">
        <v>158</v>
      </c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3:25" ht="15" customHeight="1" x14ac:dyDescent="0.25">
      <c r="C36" s="139" t="s">
        <v>93</v>
      </c>
      <c r="D36" s="139" t="s">
        <v>153</v>
      </c>
      <c r="E36" s="139" t="s">
        <v>92</v>
      </c>
      <c r="F36" s="139" t="s">
        <v>154</v>
      </c>
      <c r="G36" s="139" t="s">
        <v>91</v>
      </c>
      <c r="H36" s="139" t="s">
        <v>260</v>
      </c>
      <c r="I36" s="139" t="s">
        <v>261</v>
      </c>
      <c r="J36" s="139" t="s">
        <v>153</v>
      </c>
      <c r="K36" s="133" t="s">
        <v>96</v>
      </c>
      <c r="L36" s="147" t="s">
        <v>108</v>
      </c>
      <c r="M36" s="136" t="s">
        <v>141</v>
      </c>
      <c r="N36" s="154" t="s">
        <v>112</v>
      </c>
      <c r="O36" s="145" t="s">
        <v>113</v>
      </c>
      <c r="P36" s="154" t="s">
        <v>109</v>
      </c>
      <c r="Q36" s="156" t="s">
        <v>145</v>
      </c>
      <c r="R36" s="129" t="s">
        <v>146</v>
      </c>
      <c r="S36" s="129"/>
      <c r="T36" s="129"/>
      <c r="U36" s="136" t="s">
        <v>149</v>
      </c>
      <c r="V36" s="139" t="s">
        <v>150</v>
      </c>
      <c r="W36" s="133" t="s">
        <v>88</v>
      </c>
      <c r="X36" s="62"/>
    </row>
    <row r="37" spans="3:25" x14ac:dyDescent="0.25">
      <c r="C37" s="140"/>
      <c r="D37" s="140"/>
      <c r="E37" s="140"/>
      <c r="F37" s="140"/>
      <c r="G37" s="140"/>
      <c r="H37" s="140"/>
      <c r="I37" s="140"/>
      <c r="J37" s="140"/>
      <c r="K37" s="134"/>
      <c r="L37" s="148"/>
      <c r="M37" s="137"/>
      <c r="N37" s="155"/>
      <c r="O37" s="146"/>
      <c r="P37" s="155"/>
      <c r="Q37" s="157"/>
      <c r="R37" s="52">
        <v>201</v>
      </c>
      <c r="S37" s="114">
        <v>102</v>
      </c>
      <c r="T37" s="53" t="s">
        <v>282</v>
      </c>
      <c r="U37" s="137"/>
      <c r="V37" s="140"/>
      <c r="W37" s="134"/>
      <c r="X37" s="62"/>
    </row>
    <row r="38" spans="3:25" ht="45" customHeight="1" x14ac:dyDescent="0.25">
      <c r="C38" s="141"/>
      <c r="D38" s="141"/>
      <c r="E38" s="141"/>
      <c r="F38" s="141"/>
      <c r="G38" s="141"/>
      <c r="H38" s="141"/>
      <c r="I38" s="141"/>
      <c r="J38" s="141"/>
      <c r="K38" s="135"/>
      <c r="L38" s="149"/>
      <c r="M38" s="138"/>
      <c r="N38" s="117" t="s">
        <v>284</v>
      </c>
      <c r="O38" s="2" t="s">
        <v>110</v>
      </c>
      <c r="P38" s="1" t="s">
        <v>94</v>
      </c>
      <c r="Q38" s="158"/>
      <c r="R38" s="46" t="s">
        <v>147</v>
      </c>
      <c r="S38" s="113" t="s">
        <v>283</v>
      </c>
      <c r="T38" s="113" t="s">
        <v>148</v>
      </c>
      <c r="U38" s="138"/>
      <c r="V38" s="141"/>
      <c r="W38" s="135"/>
      <c r="X38" s="62"/>
    </row>
    <row r="39" spans="3:25" x14ac:dyDescent="0.25">
      <c r="C39" s="11">
        <v>21</v>
      </c>
      <c r="D39" s="29">
        <v>1273181</v>
      </c>
      <c r="E39" s="22" t="s">
        <v>13</v>
      </c>
      <c r="F39" s="23" t="s">
        <v>105</v>
      </c>
      <c r="G39" s="121" t="s">
        <v>15</v>
      </c>
      <c r="H39" s="22"/>
      <c r="I39" s="74" t="s">
        <v>262</v>
      </c>
      <c r="J39" s="74" t="s">
        <v>263</v>
      </c>
      <c r="K39" s="27">
        <v>71.400000000000006</v>
      </c>
      <c r="L39" s="12">
        <v>31</v>
      </c>
      <c r="M39" s="29">
        <v>570.62</v>
      </c>
      <c r="N39" s="109">
        <v>836.6</v>
      </c>
      <c r="O39" s="4">
        <f t="shared" ref="O39:O70" si="6">+K39*L39</f>
        <v>2213.4</v>
      </c>
      <c r="P39" s="13">
        <v>250</v>
      </c>
      <c r="Q39" s="49">
        <f>N39+O39+P39</f>
        <v>3300</v>
      </c>
      <c r="R39" s="48">
        <f t="shared" ref="R39:R93" si="7">ROUND((N39+O39)*4.83%,2)</f>
        <v>147.32</v>
      </c>
      <c r="S39" s="48"/>
      <c r="T39" s="48"/>
      <c r="U39" s="48">
        <f t="shared" ref="U39:U93" si="8">ROUND(SUM(R39:T39),2)</f>
        <v>147.32</v>
      </c>
      <c r="V39" s="45">
        <f t="shared" ref="V39:V93" si="9">ROUND(Q39-U39,2)</f>
        <v>3152.68</v>
      </c>
      <c r="W39" s="37">
        <v>3493056812</v>
      </c>
      <c r="X39" s="62" t="s">
        <v>182</v>
      </c>
    </row>
    <row r="40" spans="3:25" x14ac:dyDescent="0.25">
      <c r="C40" s="11">
        <v>22</v>
      </c>
      <c r="D40" s="29">
        <v>1273201</v>
      </c>
      <c r="E40" s="22" t="s">
        <v>13</v>
      </c>
      <c r="F40" s="23" t="s">
        <v>104</v>
      </c>
      <c r="G40" s="30" t="s">
        <v>19</v>
      </c>
      <c r="H40" s="76">
        <v>39084</v>
      </c>
      <c r="I40" s="30">
        <v>9901434000</v>
      </c>
      <c r="J40" s="30">
        <v>1273201</v>
      </c>
      <c r="K40" s="21">
        <v>71.400000000000006</v>
      </c>
      <c r="L40" s="42">
        <v>31</v>
      </c>
      <c r="M40" s="29">
        <v>570.62</v>
      </c>
      <c r="N40" s="109">
        <v>836.6</v>
      </c>
      <c r="O40" s="4">
        <f t="shared" si="6"/>
        <v>2213.4</v>
      </c>
      <c r="P40" s="13">
        <v>250</v>
      </c>
      <c r="Q40" s="49">
        <f t="shared" ref="Q40:Q93" si="10">N40+O40+P40</f>
        <v>3300</v>
      </c>
      <c r="R40" s="48">
        <f t="shared" si="7"/>
        <v>147.32</v>
      </c>
      <c r="S40" s="48"/>
      <c r="T40" s="48"/>
      <c r="U40" s="48">
        <f t="shared" si="8"/>
        <v>147.32</v>
      </c>
      <c r="V40" s="45">
        <f t="shared" si="9"/>
        <v>3152.68</v>
      </c>
      <c r="W40" s="35">
        <v>3216004367</v>
      </c>
      <c r="X40" s="62" t="s">
        <v>255</v>
      </c>
      <c r="Y40" s="97"/>
    </row>
    <row r="41" spans="3:25" x14ac:dyDescent="0.25">
      <c r="C41" s="11">
        <v>23</v>
      </c>
      <c r="D41" s="29"/>
      <c r="E41" s="22" t="s">
        <v>13</v>
      </c>
      <c r="F41" s="43" t="s">
        <v>275</v>
      </c>
      <c r="G41" s="30" t="s">
        <v>274</v>
      </c>
      <c r="H41" s="76"/>
      <c r="I41" s="30"/>
      <c r="J41" s="30"/>
      <c r="K41" s="21">
        <v>71.400000000000006</v>
      </c>
      <c r="L41" s="42">
        <v>31</v>
      </c>
      <c r="M41" s="29">
        <v>570.62</v>
      </c>
      <c r="N41" s="109">
        <v>836.6</v>
      </c>
      <c r="O41" s="4">
        <f t="shared" si="6"/>
        <v>2213.4</v>
      </c>
      <c r="P41" s="13">
        <v>250</v>
      </c>
      <c r="Q41" s="49">
        <f t="shared" si="10"/>
        <v>3300</v>
      </c>
      <c r="R41" s="48">
        <f t="shared" si="7"/>
        <v>147.32</v>
      </c>
      <c r="S41" s="48"/>
      <c r="T41" s="48"/>
      <c r="U41" s="48">
        <f t="shared" si="8"/>
        <v>147.32</v>
      </c>
      <c r="V41" s="45">
        <f t="shared" si="9"/>
        <v>3152.68</v>
      </c>
      <c r="W41" s="35"/>
      <c r="X41" s="62"/>
      <c r="Y41" s="97"/>
    </row>
    <row r="42" spans="3:25" x14ac:dyDescent="0.25">
      <c r="C42" s="11">
        <v>24</v>
      </c>
      <c r="D42" s="29">
        <v>1273202</v>
      </c>
      <c r="E42" s="22" t="s">
        <v>13</v>
      </c>
      <c r="F42" s="23" t="s">
        <v>102</v>
      </c>
      <c r="G42" s="30" t="s">
        <v>16</v>
      </c>
      <c r="H42" s="76">
        <v>42370</v>
      </c>
      <c r="I42" s="30">
        <v>990099337</v>
      </c>
      <c r="J42" s="30">
        <v>1273202</v>
      </c>
      <c r="K42" s="21">
        <v>71.400000000000006</v>
      </c>
      <c r="L42" s="42">
        <v>31</v>
      </c>
      <c r="M42" s="29">
        <v>570.62</v>
      </c>
      <c r="N42" s="109">
        <v>836.6</v>
      </c>
      <c r="O42" s="4">
        <f t="shared" si="6"/>
        <v>2213.4</v>
      </c>
      <c r="P42" s="13">
        <v>250</v>
      </c>
      <c r="Q42" s="49">
        <f t="shared" si="10"/>
        <v>3300</v>
      </c>
      <c r="R42" s="48">
        <f t="shared" si="7"/>
        <v>147.32</v>
      </c>
      <c r="S42" s="48"/>
      <c r="T42" s="48"/>
      <c r="U42" s="48">
        <f t="shared" si="8"/>
        <v>147.32</v>
      </c>
      <c r="V42" s="45">
        <f t="shared" si="9"/>
        <v>3152.68</v>
      </c>
      <c r="W42" s="35">
        <v>3216008208</v>
      </c>
      <c r="X42" s="62" t="s">
        <v>217</v>
      </c>
      <c r="Y42" s="97"/>
    </row>
    <row r="43" spans="3:25" x14ac:dyDescent="0.25">
      <c r="C43" s="11">
        <v>25</v>
      </c>
      <c r="D43" s="29">
        <v>1273183</v>
      </c>
      <c r="E43" s="22" t="s">
        <v>13</v>
      </c>
      <c r="F43" s="23" t="s">
        <v>102</v>
      </c>
      <c r="G43" s="30" t="s">
        <v>17</v>
      </c>
      <c r="H43" s="76">
        <v>38719</v>
      </c>
      <c r="I43" s="30">
        <v>9901433999</v>
      </c>
      <c r="J43" s="30">
        <v>1273183</v>
      </c>
      <c r="K43" s="21">
        <v>71.400000000000006</v>
      </c>
      <c r="L43" s="42">
        <v>31</v>
      </c>
      <c r="M43" s="29">
        <v>570.62</v>
      </c>
      <c r="N43" s="109">
        <v>836.6</v>
      </c>
      <c r="O43" s="4">
        <f t="shared" si="6"/>
        <v>2213.4</v>
      </c>
      <c r="P43" s="13">
        <v>250</v>
      </c>
      <c r="Q43" s="49">
        <f t="shared" si="10"/>
        <v>3300</v>
      </c>
      <c r="R43" s="48">
        <f t="shared" si="7"/>
        <v>147.32</v>
      </c>
      <c r="S43" s="48"/>
      <c r="T43" s="48"/>
      <c r="U43" s="48">
        <f t="shared" si="8"/>
        <v>147.32</v>
      </c>
      <c r="V43" s="45">
        <f t="shared" si="9"/>
        <v>3152.68</v>
      </c>
      <c r="W43" s="35" t="s">
        <v>132</v>
      </c>
      <c r="X43" s="62" t="s">
        <v>184</v>
      </c>
    </row>
    <row r="44" spans="3:25" x14ac:dyDescent="0.25">
      <c r="C44" s="11">
        <v>26</v>
      </c>
      <c r="D44" s="29">
        <v>1273180</v>
      </c>
      <c r="E44" s="22" t="s">
        <v>13</v>
      </c>
      <c r="F44" s="23" t="s">
        <v>102</v>
      </c>
      <c r="G44" s="30" t="s">
        <v>118</v>
      </c>
      <c r="H44" s="76">
        <v>41184</v>
      </c>
      <c r="I44" s="30">
        <v>9901106084</v>
      </c>
      <c r="J44" s="30">
        <v>1273180</v>
      </c>
      <c r="K44" s="21">
        <v>71.400000000000006</v>
      </c>
      <c r="L44" s="42">
        <v>31</v>
      </c>
      <c r="M44" s="29">
        <v>570.62</v>
      </c>
      <c r="N44" s="109">
        <v>836.6</v>
      </c>
      <c r="O44" s="4">
        <f t="shared" si="6"/>
        <v>2213.4</v>
      </c>
      <c r="P44" s="13">
        <v>250</v>
      </c>
      <c r="Q44" s="49">
        <f t="shared" si="10"/>
        <v>3300</v>
      </c>
      <c r="R44" s="48">
        <f t="shared" si="7"/>
        <v>147.32</v>
      </c>
      <c r="S44" s="48"/>
      <c r="T44" s="48"/>
      <c r="U44" s="48">
        <f t="shared" si="8"/>
        <v>147.32</v>
      </c>
      <c r="V44" s="45">
        <f t="shared" si="9"/>
        <v>3152.68</v>
      </c>
      <c r="W44" s="35" t="s">
        <v>137</v>
      </c>
      <c r="X44" s="62" t="s">
        <v>183</v>
      </c>
    </row>
    <row r="45" spans="3:25" x14ac:dyDescent="0.25">
      <c r="C45" s="11">
        <v>27</v>
      </c>
      <c r="D45" s="29">
        <v>1273186</v>
      </c>
      <c r="E45" s="22" t="s">
        <v>13</v>
      </c>
      <c r="F45" s="23" t="s">
        <v>102</v>
      </c>
      <c r="G45" s="44" t="s">
        <v>18</v>
      </c>
      <c r="H45" s="79">
        <v>43101</v>
      </c>
      <c r="I45" s="44">
        <v>9901347851</v>
      </c>
      <c r="J45" s="44">
        <v>1273186</v>
      </c>
      <c r="K45" s="21">
        <v>71.400000000000006</v>
      </c>
      <c r="L45" s="42">
        <v>31</v>
      </c>
      <c r="M45" s="29">
        <v>570.62</v>
      </c>
      <c r="N45" s="109">
        <v>836.6</v>
      </c>
      <c r="O45" s="4">
        <f t="shared" si="6"/>
        <v>2213.4</v>
      </c>
      <c r="P45" s="13">
        <v>250</v>
      </c>
      <c r="Q45" s="49">
        <f t="shared" si="10"/>
        <v>3300</v>
      </c>
      <c r="R45" s="48">
        <f t="shared" si="7"/>
        <v>147.32</v>
      </c>
      <c r="S45" s="48"/>
      <c r="T45" s="48"/>
      <c r="U45" s="48">
        <f t="shared" si="8"/>
        <v>147.32</v>
      </c>
      <c r="V45" s="45">
        <f t="shared" si="9"/>
        <v>3152.68</v>
      </c>
      <c r="W45" s="39">
        <v>3216034565</v>
      </c>
      <c r="X45" s="62" t="s">
        <v>185</v>
      </c>
    </row>
    <row r="46" spans="3:25" s="32" customFormat="1" x14ac:dyDescent="0.25">
      <c r="C46" s="11">
        <v>28</v>
      </c>
      <c r="D46" s="29">
        <v>1273199</v>
      </c>
      <c r="E46" s="22" t="s">
        <v>13</v>
      </c>
      <c r="F46" s="23" t="s">
        <v>102</v>
      </c>
      <c r="G46" s="44" t="s">
        <v>126</v>
      </c>
      <c r="H46" s="79">
        <v>43101</v>
      </c>
      <c r="I46" s="44">
        <v>9901358809</v>
      </c>
      <c r="J46" s="44">
        <v>1273199</v>
      </c>
      <c r="K46" s="21">
        <v>71.400000000000006</v>
      </c>
      <c r="L46" s="42">
        <v>31</v>
      </c>
      <c r="M46" s="12">
        <v>570.62</v>
      </c>
      <c r="N46" s="109">
        <v>836.6</v>
      </c>
      <c r="O46" s="4">
        <f t="shared" si="6"/>
        <v>2213.4</v>
      </c>
      <c r="P46" s="13">
        <v>250</v>
      </c>
      <c r="Q46" s="49">
        <f t="shared" si="10"/>
        <v>3300</v>
      </c>
      <c r="R46" s="48">
        <f t="shared" si="7"/>
        <v>147.32</v>
      </c>
      <c r="S46" s="48"/>
      <c r="T46" s="48"/>
      <c r="U46" s="48">
        <f t="shared" si="8"/>
        <v>147.32</v>
      </c>
      <c r="V46" s="45">
        <f t="shared" si="9"/>
        <v>3152.68</v>
      </c>
      <c r="W46" s="39">
        <v>3393002889</v>
      </c>
      <c r="X46" s="11" t="s">
        <v>186</v>
      </c>
      <c r="Y46" s="97"/>
    </row>
    <row r="47" spans="3:25" x14ac:dyDescent="0.25">
      <c r="C47" s="11">
        <v>29</v>
      </c>
      <c r="D47" s="29">
        <v>1273192</v>
      </c>
      <c r="E47" s="22" t="s">
        <v>13</v>
      </c>
      <c r="F47" s="23" t="s">
        <v>104</v>
      </c>
      <c r="G47" s="30" t="s">
        <v>20</v>
      </c>
      <c r="H47" s="76">
        <v>38384</v>
      </c>
      <c r="I47" s="30">
        <v>9901434001</v>
      </c>
      <c r="J47" s="30">
        <v>1273192</v>
      </c>
      <c r="K47" s="21">
        <v>71.400000000000006</v>
      </c>
      <c r="L47" s="42">
        <v>31</v>
      </c>
      <c r="M47" s="29">
        <v>570.62</v>
      </c>
      <c r="N47" s="109">
        <v>836.6</v>
      </c>
      <c r="O47" s="4">
        <f t="shared" si="6"/>
        <v>2213.4</v>
      </c>
      <c r="P47" s="13">
        <v>250</v>
      </c>
      <c r="Q47" s="49">
        <f t="shared" si="10"/>
        <v>3300</v>
      </c>
      <c r="R47" s="48">
        <f t="shared" si="7"/>
        <v>147.32</v>
      </c>
      <c r="S47" s="48"/>
      <c r="T47" s="48"/>
      <c r="U47" s="48">
        <f t="shared" si="8"/>
        <v>147.32</v>
      </c>
      <c r="V47" s="45">
        <f t="shared" si="9"/>
        <v>3152.68</v>
      </c>
      <c r="W47" s="35">
        <v>3216001475</v>
      </c>
      <c r="X47" s="62"/>
      <c r="Y47" s="97"/>
    </row>
    <row r="48" spans="3:25" x14ac:dyDescent="0.25">
      <c r="C48" s="11">
        <v>30</v>
      </c>
      <c r="D48" s="29">
        <v>1273195</v>
      </c>
      <c r="E48" s="22" t="s">
        <v>13</v>
      </c>
      <c r="F48" s="23" t="s">
        <v>104</v>
      </c>
      <c r="G48" s="30" t="s">
        <v>21</v>
      </c>
      <c r="H48" s="76">
        <v>37681</v>
      </c>
      <c r="I48" s="30">
        <v>9901434002</v>
      </c>
      <c r="J48" s="30">
        <v>1273195</v>
      </c>
      <c r="K48" s="21">
        <v>71.400000000000006</v>
      </c>
      <c r="L48" s="42">
        <v>31</v>
      </c>
      <c r="M48" s="29">
        <v>570.62</v>
      </c>
      <c r="N48" s="109">
        <v>836.6</v>
      </c>
      <c r="O48" s="4">
        <f t="shared" si="6"/>
        <v>2213.4</v>
      </c>
      <c r="P48" s="13">
        <v>250</v>
      </c>
      <c r="Q48" s="49">
        <f t="shared" si="10"/>
        <v>3300</v>
      </c>
      <c r="R48" s="48">
        <f t="shared" si="7"/>
        <v>147.32</v>
      </c>
      <c r="S48" s="48"/>
      <c r="T48" s="48"/>
      <c r="U48" s="48">
        <f t="shared" si="8"/>
        <v>147.32</v>
      </c>
      <c r="V48" s="45">
        <f t="shared" si="9"/>
        <v>3152.68</v>
      </c>
      <c r="W48" s="35">
        <v>3216001439</v>
      </c>
      <c r="X48" s="62" t="s">
        <v>188</v>
      </c>
      <c r="Y48" s="97"/>
    </row>
    <row r="49" spans="3:25" x14ac:dyDescent="0.25">
      <c r="C49" s="11">
        <v>31</v>
      </c>
      <c r="D49" s="29">
        <v>1273193</v>
      </c>
      <c r="E49" s="22" t="s">
        <v>13</v>
      </c>
      <c r="F49" s="23" t="s">
        <v>104</v>
      </c>
      <c r="G49" s="30" t="s">
        <v>22</v>
      </c>
      <c r="H49" s="76">
        <v>37742</v>
      </c>
      <c r="I49" s="30">
        <v>9901434003</v>
      </c>
      <c r="J49" s="30">
        <v>1273193</v>
      </c>
      <c r="K49" s="21">
        <v>71.400000000000006</v>
      </c>
      <c r="L49" s="42">
        <v>31</v>
      </c>
      <c r="M49" s="29">
        <v>570.62</v>
      </c>
      <c r="N49" s="109">
        <v>836.6</v>
      </c>
      <c r="O49" s="4">
        <f t="shared" si="6"/>
        <v>2213.4</v>
      </c>
      <c r="P49" s="13">
        <v>250</v>
      </c>
      <c r="Q49" s="49">
        <f t="shared" si="10"/>
        <v>3300</v>
      </c>
      <c r="R49" s="48">
        <f t="shared" si="7"/>
        <v>147.32</v>
      </c>
      <c r="S49" s="48"/>
      <c r="T49" s="48"/>
      <c r="U49" s="48">
        <f t="shared" si="8"/>
        <v>147.32</v>
      </c>
      <c r="V49" s="45">
        <f t="shared" si="9"/>
        <v>3152.68</v>
      </c>
      <c r="W49" s="35">
        <v>3216001493</v>
      </c>
      <c r="X49" s="62" t="s">
        <v>187</v>
      </c>
      <c r="Y49" s="97"/>
    </row>
    <row r="50" spans="3:25" x14ac:dyDescent="0.25">
      <c r="C50" s="11">
        <v>32</v>
      </c>
      <c r="D50" s="29">
        <v>1273155</v>
      </c>
      <c r="E50" s="22" t="s">
        <v>13</v>
      </c>
      <c r="F50" s="23" t="s">
        <v>104</v>
      </c>
      <c r="G50" s="30" t="s">
        <v>23</v>
      </c>
      <c r="H50" s="76">
        <v>37681</v>
      </c>
      <c r="I50" s="30">
        <v>9901433972</v>
      </c>
      <c r="J50" s="30">
        <v>1273155</v>
      </c>
      <c r="K50" s="21">
        <v>71.400000000000006</v>
      </c>
      <c r="L50" s="42">
        <v>31</v>
      </c>
      <c r="M50" s="29">
        <v>570.62</v>
      </c>
      <c r="N50" s="109">
        <v>836.6</v>
      </c>
      <c r="O50" s="4">
        <f t="shared" si="6"/>
        <v>2213.4</v>
      </c>
      <c r="P50" s="13">
        <v>250</v>
      </c>
      <c r="Q50" s="49">
        <f t="shared" si="10"/>
        <v>3300</v>
      </c>
      <c r="R50" s="48">
        <f t="shared" si="7"/>
        <v>147.32</v>
      </c>
      <c r="S50" s="48"/>
      <c r="T50" s="48"/>
      <c r="U50" s="48">
        <f t="shared" si="8"/>
        <v>147.32</v>
      </c>
      <c r="V50" s="45">
        <f t="shared" si="9"/>
        <v>3152.68</v>
      </c>
      <c r="W50" s="35" t="s">
        <v>136</v>
      </c>
      <c r="X50" s="62"/>
    </row>
    <row r="51" spans="3:25" x14ac:dyDescent="0.25">
      <c r="C51" s="11">
        <v>33</v>
      </c>
      <c r="D51" s="29">
        <v>1273156</v>
      </c>
      <c r="E51" s="22" t="s">
        <v>13</v>
      </c>
      <c r="F51" s="23" t="s">
        <v>104</v>
      </c>
      <c r="G51" s="30" t="s">
        <v>24</v>
      </c>
      <c r="H51" s="76">
        <v>39084</v>
      </c>
      <c r="I51" s="30">
        <v>9901434004</v>
      </c>
      <c r="J51" s="30">
        <v>1273156</v>
      </c>
      <c r="K51" s="21">
        <v>71.400000000000006</v>
      </c>
      <c r="L51" s="42">
        <v>31</v>
      </c>
      <c r="M51" s="29">
        <v>570.62</v>
      </c>
      <c r="N51" s="109">
        <v>836.6</v>
      </c>
      <c r="O51" s="4">
        <f t="shared" si="6"/>
        <v>2213.4</v>
      </c>
      <c r="P51" s="13">
        <v>250</v>
      </c>
      <c r="Q51" s="49">
        <f t="shared" si="10"/>
        <v>3300</v>
      </c>
      <c r="R51" s="48">
        <f t="shared" si="7"/>
        <v>147.32</v>
      </c>
      <c r="S51" s="48"/>
      <c r="T51" s="48"/>
      <c r="U51" s="48">
        <f t="shared" si="8"/>
        <v>147.32</v>
      </c>
      <c r="V51" s="45">
        <f t="shared" si="9"/>
        <v>3152.68</v>
      </c>
      <c r="W51" s="35">
        <v>3216004486</v>
      </c>
      <c r="X51" s="62" t="s">
        <v>259</v>
      </c>
    </row>
    <row r="52" spans="3:25" x14ac:dyDescent="0.25">
      <c r="C52" s="11">
        <v>34</v>
      </c>
      <c r="D52" s="29">
        <v>1273157</v>
      </c>
      <c r="E52" s="22" t="s">
        <v>13</v>
      </c>
      <c r="F52" s="23" t="s">
        <v>104</v>
      </c>
      <c r="G52" s="30" t="s">
        <v>25</v>
      </c>
      <c r="H52" s="76">
        <v>37712</v>
      </c>
      <c r="I52" s="30">
        <v>9901434005</v>
      </c>
      <c r="J52" s="30">
        <v>1273157</v>
      </c>
      <c r="K52" s="21">
        <v>71.400000000000006</v>
      </c>
      <c r="L52" s="42">
        <v>31</v>
      </c>
      <c r="M52" s="29">
        <v>570.62</v>
      </c>
      <c r="N52" s="109">
        <v>836.6</v>
      </c>
      <c r="O52" s="4">
        <f t="shared" si="6"/>
        <v>2213.4</v>
      </c>
      <c r="P52" s="13">
        <v>250</v>
      </c>
      <c r="Q52" s="49">
        <f t="shared" si="10"/>
        <v>3300</v>
      </c>
      <c r="R52" s="48">
        <f t="shared" si="7"/>
        <v>147.32</v>
      </c>
      <c r="S52" s="48"/>
      <c r="T52" s="48"/>
      <c r="U52" s="48">
        <f t="shared" si="8"/>
        <v>147.32</v>
      </c>
      <c r="V52" s="45">
        <f t="shared" si="9"/>
        <v>3152.68</v>
      </c>
      <c r="W52" s="35">
        <v>3216001443</v>
      </c>
      <c r="X52" s="62" t="s">
        <v>256</v>
      </c>
    </row>
    <row r="53" spans="3:25" x14ac:dyDescent="0.25">
      <c r="C53" s="11">
        <v>35</v>
      </c>
      <c r="D53" s="29">
        <v>1273158</v>
      </c>
      <c r="E53" s="22" t="s">
        <v>13</v>
      </c>
      <c r="F53" s="23" t="s">
        <v>104</v>
      </c>
      <c r="G53" s="44" t="s">
        <v>26</v>
      </c>
      <c r="H53" s="79">
        <v>42887</v>
      </c>
      <c r="I53" s="44">
        <v>9901355144</v>
      </c>
      <c r="J53" s="44">
        <v>1273158</v>
      </c>
      <c r="K53" s="21">
        <v>71.400000000000006</v>
      </c>
      <c r="L53" s="42">
        <v>31</v>
      </c>
      <c r="M53" s="29">
        <v>570.62</v>
      </c>
      <c r="N53" s="109">
        <v>836.6</v>
      </c>
      <c r="O53" s="4">
        <f t="shared" si="6"/>
        <v>2213.4</v>
      </c>
      <c r="P53" s="13">
        <v>250</v>
      </c>
      <c r="Q53" s="49">
        <f t="shared" si="10"/>
        <v>3300</v>
      </c>
      <c r="R53" s="48">
        <f t="shared" si="7"/>
        <v>147.32</v>
      </c>
      <c r="S53" s="48"/>
      <c r="T53" s="48"/>
      <c r="U53" s="48">
        <f t="shared" si="8"/>
        <v>147.32</v>
      </c>
      <c r="V53" s="45">
        <f t="shared" si="9"/>
        <v>3152.68</v>
      </c>
      <c r="W53" s="34">
        <v>3287036524</v>
      </c>
      <c r="X53" s="62" t="s">
        <v>189</v>
      </c>
    </row>
    <row r="54" spans="3:25" x14ac:dyDescent="0.25">
      <c r="C54" s="11">
        <v>36</v>
      </c>
      <c r="D54" s="29">
        <v>1273159</v>
      </c>
      <c r="E54" s="22" t="s">
        <v>13</v>
      </c>
      <c r="F54" s="23" t="s">
        <v>104</v>
      </c>
      <c r="G54" s="30" t="s">
        <v>27</v>
      </c>
      <c r="H54" s="76">
        <v>38718</v>
      </c>
      <c r="I54" s="30">
        <v>9901451122</v>
      </c>
      <c r="J54" s="30">
        <v>1273159</v>
      </c>
      <c r="K54" s="21">
        <v>71.400000000000006</v>
      </c>
      <c r="L54" s="42">
        <v>31</v>
      </c>
      <c r="M54" s="29">
        <v>570.62</v>
      </c>
      <c r="N54" s="109">
        <v>836.6</v>
      </c>
      <c r="O54" s="4">
        <f t="shared" si="6"/>
        <v>2213.4</v>
      </c>
      <c r="P54" s="13">
        <v>250</v>
      </c>
      <c r="Q54" s="49">
        <f t="shared" si="10"/>
        <v>3300</v>
      </c>
      <c r="R54" s="48">
        <f t="shared" si="7"/>
        <v>147.32</v>
      </c>
      <c r="S54" s="48"/>
      <c r="T54" s="48"/>
      <c r="U54" s="48">
        <f t="shared" si="8"/>
        <v>147.32</v>
      </c>
      <c r="V54" s="45">
        <f t="shared" si="9"/>
        <v>3152.68</v>
      </c>
      <c r="W54" s="35">
        <v>3153050750</v>
      </c>
      <c r="X54" s="62" t="s">
        <v>190</v>
      </c>
    </row>
    <row r="55" spans="3:25" x14ac:dyDescent="0.25">
      <c r="C55" s="11">
        <v>37</v>
      </c>
      <c r="D55" s="29">
        <v>1273160</v>
      </c>
      <c r="E55" s="22" t="s">
        <v>13</v>
      </c>
      <c r="F55" s="23" t="s">
        <v>104</v>
      </c>
      <c r="G55" s="44" t="s">
        <v>28</v>
      </c>
      <c r="H55" s="79">
        <v>43101</v>
      </c>
      <c r="I55" s="44">
        <v>990099342</v>
      </c>
      <c r="J55" s="44">
        <v>1273160</v>
      </c>
      <c r="K55" s="21">
        <v>71.400000000000006</v>
      </c>
      <c r="L55" s="42">
        <v>31</v>
      </c>
      <c r="M55" s="29">
        <v>570.62</v>
      </c>
      <c r="N55" s="109">
        <v>836.6</v>
      </c>
      <c r="O55" s="4">
        <f t="shared" si="6"/>
        <v>2213.4</v>
      </c>
      <c r="P55" s="13">
        <v>250</v>
      </c>
      <c r="Q55" s="49">
        <f t="shared" si="10"/>
        <v>3300</v>
      </c>
      <c r="R55" s="48">
        <f t="shared" si="7"/>
        <v>147.32</v>
      </c>
      <c r="S55" s="48"/>
      <c r="T55" s="48">
        <v>351.72</v>
      </c>
      <c r="U55" s="48">
        <f t="shared" si="8"/>
        <v>499.04</v>
      </c>
      <c r="V55" s="45">
        <f t="shared" si="9"/>
        <v>2800.96</v>
      </c>
      <c r="W55" s="37">
        <v>3287036510</v>
      </c>
      <c r="X55" s="62" t="s">
        <v>191</v>
      </c>
    </row>
    <row r="56" spans="3:25" x14ac:dyDescent="0.25">
      <c r="C56" s="11">
        <v>38</v>
      </c>
      <c r="D56" s="29">
        <v>1273161</v>
      </c>
      <c r="E56" s="22" t="s">
        <v>13</v>
      </c>
      <c r="F56" s="23" t="s">
        <v>104</v>
      </c>
      <c r="G56" s="118" t="s">
        <v>29</v>
      </c>
      <c r="H56" s="79">
        <v>43101</v>
      </c>
      <c r="I56" s="44">
        <v>9901110190</v>
      </c>
      <c r="J56" s="44">
        <v>1273161</v>
      </c>
      <c r="K56" s="21">
        <v>71.400000000000006</v>
      </c>
      <c r="L56" s="42">
        <v>31</v>
      </c>
      <c r="M56" s="29">
        <v>570.62</v>
      </c>
      <c r="N56" s="109">
        <v>836.6</v>
      </c>
      <c r="O56" s="4">
        <f t="shared" si="6"/>
        <v>2213.4</v>
      </c>
      <c r="P56" s="13">
        <v>250</v>
      </c>
      <c r="Q56" s="49">
        <f t="shared" si="10"/>
        <v>3300</v>
      </c>
      <c r="R56" s="48">
        <f t="shared" si="7"/>
        <v>147.32</v>
      </c>
      <c r="S56" s="48"/>
      <c r="T56" s="48"/>
      <c r="U56" s="48">
        <f t="shared" si="8"/>
        <v>147.32</v>
      </c>
      <c r="V56" s="45">
        <f t="shared" si="9"/>
        <v>3152.68</v>
      </c>
      <c r="W56" s="38">
        <v>3493030662</v>
      </c>
      <c r="X56" s="62"/>
    </row>
    <row r="57" spans="3:25" x14ac:dyDescent="0.25">
      <c r="C57" s="11">
        <v>39</v>
      </c>
      <c r="D57" s="29">
        <v>1273162</v>
      </c>
      <c r="E57" s="22" t="s">
        <v>13</v>
      </c>
      <c r="F57" s="23" t="s">
        <v>104</v>
      </c>
      <c r="G57" s="118" t="s">
        <v>30</v>
      </c>
      <c r="H57" s="79">
        <v>43101</v>
      </c>
      <c r="I57" s="44">
        <v>9901001016</v>
      </c>
      <c r="J57" s="44">
        <v>1273162</v>
      </c>
      <c r="K57" s="21">
        <v>71.400000000000006</v>
      </c>
      <c r="L57" s="42">
        <v>31</v>
      </c>
      <c r="M57" s="29">
        <v>570.62</v>
      </c>
      <c r="N57" s="109">
        <v>836.6</v>
      </c>
      <c r="O57" s="4">
        <f t="shared" si="6"/>
        <v>2213.4</v>
      </c>
      <c r="P57" s="13">
        <v>250</v>
      </c>
      <c r="Q57" s="49">
        <f t="shared" si="10"/>
        <v>3300</v>
      </c>
      <c r="R57" s="48">
        <f t="shared" si="7"/>
        <v>147.32</v>
      </c>
      <c r="S57" s="48"/>
      <c r="T57" s="48"/>
      <c r="U57" s="48">
        <f t="shared" si="8"/>
        <v>147.32</v>
      </c>
      <c r="V57" s="45">
        <f t="shared" si="9"/>
        <v>3152.68</v>
      </c>
      <c r="W57" s="38">
        <v>3229011703</v>
      </c>
      <c r="X57" s="62" t="s">
        <v>257</v>
      </c>
    </row>
    <row r="58" spans="3:25" x14ac:dyDescent="0.25">
      <c r="C58" s="11">
        <v>40</v>
      </c>
      <c r="D58" s="29">
        <v>1273163</v>
      </c>
      <c r="E58" s="22" t="s">
        <v>13</v>
      </c>
      <c r="F58" s="23" t="s">
        <v>104</v>
      </c>
      <c r="G58" s="118" t="s">
        <v>31</v>
      </c>
      <c r="H58" s="79">
        <v>43101</v>
      </c>
      <c r="I58" s="44">
        <v>9901000969</v>
      </c>
      <c r="J58" s="44">
        <v>1273163</v>
      </c>
      <c r="K58" s="21">
        <v>71.400000000000006</v>
      </c>
      <c r="L58" s="42">
        <v>31</v>
      </c>
      <c r="M58" s="29">
        <v>570.62</v>
      </c>
      <c r="N58" s="109">
        <v>836.6</v>
      </c>
      <c r="O58" s="4">
        <f t="shared" si="6"/>
        <v>2213.4</v>
      </c>
      <c r="P58" s="13">
        <v>250</v>
      </c>
      <c r="Q58" s="49">
        <f t="shared" si="10"/>
        <v>3300</v>
      </c>
      <c r="R58" s="48">
        <f t="shared" si="7"/>
        <v>147.32</v>
      </c>
      <c r="S58" s="48"/>
      <c r="T58" s="48">
        <v>351.72</v>
      </c>
      <c r="U58" s="48">
        <f t="shared" si="8"/>
        <v>499.04</v>
      </c>
      <c r="V58" s="45">
        <f t="shared" si="9"/>
        <v>2800.96</v>
      </c>
      <c r="W58" s="37">
        <v>3229010483</v>
      </c>
      <c r="X58" s="62"/>
    </row>
    <row r="59" spans="3:25" x14ac:dyDescent="0.25">
      <c r="C59" s="11">
        <v>41</v>
      </c>
      <c r="D59" s="29">
        <v>1273164</v>
      </c>
      <c r="E59" s="22" t="s">
        <v>13</v>
      </c>
      <c r="F59" s="23" t="s">
        <v>104</v>
      </c>
      <c r="G59" s="44" t="s">
        <v>32</v>
      </c>
      <c r="H59" s="79">
        <v>43101</v>
      </c>
      <c r="I59" s="44">
        <v>9901197067</v>
      </c>
      <c r="J59" s="44">
        <v>1273164</v>
      </c>
      <c r="K59" s="21">
        <v>71.400000000000006</v>
      </c>
      <c r="L59" s="42">
        <v>31</v>
      </c>
      <c r="M59" s="29">
        <v>570.62</v>
      </c>
      <c r="N59" s="109">
        <v>836.6</v>
      </c>
      <c r="O59" s="4">
        <f t="shared" si="6"/>
        <v>2213.4</v>
      </c>
      <c r="P59" s="13">
        <v>250</v>
      </c>
      <c r="Q59" s="49">
        <f t="shared" si="10"/>
        <v>3300</v>
      </c>
      <c r="R59" s="48">
        <f t="shared" si="7"/>
        <v>147.32</v>
      </c>
      <c r="S59" s="48"/>
      <c r="T59" s="48">
        <v>417.6</v>
      </c>
      <c r="U59" s="48">
        <f t="shared" si="8"/>
        <v>564.91999999999996</v>
      </c>
      <c r="V59" s="45">
        <f t="shared" si="9"/>
        <v>2735.08</v>
      </c>
      <c r="W59" s="37">
        <v>3287027181</v>
      </c>
      <c r="X59" s="62"/>
    </row>
    <row r="60" spans="3:25" x14ac:dyDescent="0.25">
      <c r="C60" s="11">
        <v>42</v>
      </c>
      <c r="D60" s="29">
        <v>1273165</v>
      </c>
      <c r="E60" s="22" t="s">
        <v>13</v>
      </c>
      <c r="F60" s="23" t="s">
        <v>104</v>
      </c>
      <c r="G60" s="118" t="s">
        <v>33</v>
      </c>
      <c r="H60" s="79">
        <v>43101</v>
      </c>
      <c r="I60" s="44">
        <v>9901001044</v>
      </c>
      <c r="J60" s="44">
        <v>1273165</v>
      </c>
      <c r="K60" s="21">
        <v>71.400000000000006</v>
      </c>
      <c r="L60" s="42">
        <v>31</v>
      </c>
      <c r="M60" s="29">
        <v>570.62</v>
      </c>
      <c r="N60" s="109">
        <v>836.6</v>
      </c>
      <c r="O60" s="4">
        <f t="shared" si="6"/>
        <v>2213.4</v>
      </c>
      <c r="P60" s="13">
        <v>250</v>
      </c>
      <c r="Q60" s="49">
        <f t="shared" si="10"/>
        <v>3300</v>
      </c>
      <c r="R60" s="48">
        <f t="shared" si="7"/>
        <v>147.32</v>
      </c>
      <c r="S60" s="48"/>
      <c r="T60" s="48">
        <v>700</v>
      </c>
      <c r="U60" s="48">
        <f t="shared" si="8"/>
        <v>847.32</v>
      </c>
      <c r="V60" s="45">
        <f t="shared" si="9"/>
        <v>2452.6799999999998</v>
      </c>
      <c r="W60" s="37">
        <v>3216008414</v>
      </c>
      <c r="X60" s="62"/>
    </row>
    <row r="61" spans="3:25" x14ac:dyDescent="0.25">
      <c r="C61" s="11">
        <v>43</v>
      </c>
      <c r="D61" s="29">
        <v>1273167</v>
      </c>
      <c r="E61" s="22" t="s">
        <v>13</v>
      </c>
      <c r="F61" s="23" t="s">
        <v>104</v>
      </c>
      <c r="G61" s="44" t="s">
        <v>34</v>
      </c>
      <c r="H61" s="79">
        <v>43101</v>
      </c>
      <c r="I61" s="44">
        <v>9901355175</v>
      </c>
      <c r="J61" s="44">
        <v>1273167</v>
      </c>
      <c r="K61" s="21">
        <v>71.400000000000006</v>
      </c>
      <c r="L61" s="42">
        <v>31</v>
      </c>
      <c r="M61" s="29">
        <v>570.62</v>
      </c>
      <c r="N61" s="109">
        <v>836.6</v>
      </c>
      <c r="O61" s="4">
        <f t="shared" si="6"/>
        <v>2213.4</v>
      </c>
      <c r="P61" s="13">
        <v>250</v>
      </c>
      <c r="Q61" s="49">
        <f t="shared" si="10"/>
        <v>3300</v>
      </c>
      <c r="R61" s="48">
        <f t="shared" si="7"/>
        <v>147.32</v>
      </c>
      <c r="S61" s="48"/>
      <c r="T61" s="48"/>
      <c r="U61" s="48">
        <f t="shared" si="8"/>
        <v>147.32</v>
      </c>
      <c r="V61" s="45">
        <f t="shared" si="9"/>
        <v>3152.68</v>
      </c>
      <c r="W61" s="37">
        <v>3287036657</v>
      </c>
      <c r="X61" s="62" t="s">
        <v>192</v>
      </c>
    </row>
    <row r="62" spans="3:25" x14ac:dyDescent="0.25">
      <c r="C62" s="11">
        <v>44</v>
      </c>
      <c r="D62" s="29">
        <v>1273169</v>
      </c>
      <c r="E62" s="22" t="s">
        <v>13</v>
      </c>
      <c r="F62" s="23" t="s">
        <v>104</v>
      </c>
      <c r="G62" s="118" t="s">
        <v>35</v>
      </c>
      <c r="H62" s="79">
        <v>43101</v>
      </c>
      <c r="I62" s="44">
        <v>9901377158</v>
      </c>
      <c r="J62" s="44">
        <v>1273169</v>
      </c>
      <c r="K62" s="21">
        <v>71.400000000000006</v>
      </c>
      <c r="L62" s="42">
        <v>31</v>
      </c>
      <c r="M62" s="29">
        <v>570.62</v>
      </c>
      <c r="N62" s="109">
        <v>836.6</v>
      </c>
      <c r="O62" s="4">
        <f t="shared" si="6"/>
        <v>2213.4</v>
      </c>
      <c r="P62" s="13">
        <v>250</v>
      </c>
      <c r="Q62" s="49">
        <f t="shared" si="10"/>
        <v>3300</v>
      </c>
      <c r="R62" s="48">
        <f t="shared" si="7"/>
        <v>147.32</v>
      </c>
      <c r="S62" s="48"/>
      <c r="T62" s="48"/>
      <c r="U62" s="48">
        <f t="shared" si="8"/>
        <v>147.32</v>
      </c>
      <c r="V62" s="45">
        <f t="shared" si="9"/>
        <v>3152.68</v>
      </c>
      <c r="W62" s="37">
        <v>3493048208</v>
      </c>
      <c r="X62" s="62" t="s">
        <v>194</v>
      </c>
    </row>
    <row r="63" spans="3:25" x14ac:dyDescent="0.25">
      <c r="C63" s="11">
        <v>45</v>
      </c>
      <c r="D63" s="29">
        <v>1273170</v>
      </c>
      <c r="E63" s="22" t="s">
        <v>13</v>
      </c>
      <c r="F63" s="23" t="s">
        <v>104</v>
      </c>
      <c r="G63" s="118" t="s">
        <v>36</v>
      </c>
      <c r="H63" s="79">
        <v>43101</v>
      </c>
      <c r="I63" s="44">
        <v>9901377122</v>
      </c>
      <c r="J63" s="44">
        <v>1273170</v>
      </c>
      <c r="K63" s="21">
        <v>71.400000000000006</v>
      </c>
      <c r="L63" s="42">
        <v>31</v>
      </c>
      <c r="M63" s="29">
        <v>570.62</v>
      </c>
      <c r="N63" s="109">
        <v>836.6</v>
      </c>
      <c r="O63" s="4">
        <f t="shared" si="6"/>
        <v>2213.4</v>
      </c>
      <c r="P63" s="13">
        <v>250</v>
      </c>
      <c r="Q63" s="49">
        <f t="shared" si="10"/>
        <v>3300</v>
      </c>
      <c r="R63" s="48">
        <f t="shared" si="7"/>
        <v>147.32</v>
      </c>
      <c r="S63" s="48"/>
      <c r="T63" s="48"/>
      <c r="U63" s="48">
        <f t="shared" si="8"/>
        <v>147.32</v>
      </c>
      <c r="V63" s="45">
        <f t="shared" si="9"/>
        <v>3152.68</v>
      </c>
      <c r="W63" s="37">
        <v>3216036260</v>
      </c>
      <c r="X63" s="62"/>
    </row>
    <row r="64" spans="3:25" x14ac:dyDescent="0.25">
      <c r="C64" s="11">
        <v>46</v>
      </c>
      <c r="D64" s="29">
        <v>1273171</v>
      </c>
      <c r="E64" s="22" t="s">
        <v>13</v>
      </c>
      <c r="F64" s="23" t="s">
        <v>104</v>
      </c>
      <c r="G64" s="118" t="s">
        <v>37</v>
      </c>
      <c r="H64" s="79">
        <v>43101</v>
      </c>
      <c r="I64" s="44">
        <v>9901389098</v>
      </c>
      <c r="J64" s="44">
        <v>1273171</v>
      </c>
      <c r="K64" s="21">
        <v>71.400000000000006</v>
      </c>
      <c r="L64" s="42">
        <v>31</v>
      </c>
      <c r="M64" s="29">
        <v>570.62</v>
      </c>
      <c r="N64" s="109">
        <v>836.6</v>
      </c>
      <c r="O64" s="4">
        <f t="shared" si="6"/>
        <v>2213.4</v>
      </c>
      <c r="P64" s="13">
        <v>250</v>
      </c>
      <c r="Q64" s="49">
        <f t="shared" si="10"/>
        <v>3300</v>
      </c>
      <c r="R64" s="48">
        <f t="shared" si="7"/>
        <v>147.32</v>
      </c>
      <c r="S64" s="48"/>
      <c r="T64" s="48"/>
      <c r="U64" s="48">
        <f t="shared" si="8"/>
        <v>147.32</v>
      </c>
      <c r="V64" s="45">
        <f t="shared" si="9"/>
        <v>3152.68</v>
      </c>
      <c r="W64" s="37">
        <v>3759029670</v>
      </c>
      <c r="X64" s="62"/>
    </row>
    <row r="65" spans="3:25" x14ac:dyDescent="0.25">
      <c r="C65" s="11">
        <v>47</v>
      </c>
      <c r="D65" s="29">
        <v>1273172</v>
      </c>
      <c r="E65" s="22" t="s">
        <v>13</v>
      </c>
      <c r="F65" s="23" t="s">
        <v>104</v>
      </c>
      <c r="G65" s="118" t="s">
        <v>38</v>
      </c>
      <c r="H65" s="79">
        <v>43101</v>
      </c>
      <c r="I65" s="44">
        <v>9901381938</v>
      </c>
      <c r="J65" s="44">
        <v>1273172</v>
      </c>
      <c r="K65" s="21">
        <v>71.400000000000006</v>
      </c>
      <c r="L65" s="42">
        <v>31</v>
      </c>
      <c r="M65" s="29">
        <v>570.62</v>
      </c>
      <c r="N65" s="109">
        <v>836.6</v>
      </c>
      <c r="O65" s="4">
        <f t="shared" si="6"/>
        <v>2213.4</v>
      </c>
      <c r="P65" s="13">
        <v>250</v>
      </c>
      <c r="Q65" s="49">
        <f t="shared" si="10"/>
        <v>3300</v>
      </c>
      <c r="R65" s="48">
        <f t="shared" si="7"/>
        <v>147.32</v>
      </c>
      <c r="S65" s="48"/>
      <c r="T65" s="48"/>
      <c r="U65" s="48">
        <f t="shared" si="8"/>
        <v>147.32</v>
      </c>
      <c r="V65" s="45">
        <f t="shared" si="9"/>
        <v>3152.68</v>
      </c>
      <c r="W65" s="37">
        <v>3628011282</v>
      </c>
      <c r="X65" s="62" t="s">
        <v>254</v>
      </c>
    </row>
    <row r="66" spans="3:25" x14ac:dyDescent="0.25">
      <c r="C66" s="11">
        <v>48</v>
      </c>
      <c r="D66" s="29">
        <v>1273173</v>
      </c>
      <c r="E66" s="22" t="s">
        <v>13</v>
      </c>
      <c r="F66" s="23" t="s">
        <v>104</v>
      </c>
      <c r="G66" s="118" t="s">
        <v>39</v>
      </c>
      <c r="H66" s="79">
        <v>43101</v>
      </c>
      <c r="I66" s="44">
        <v>990099359</v>
      </c>
      <c r="J66" s="44">
        <v>1273173</v>
      </c>
      <c r="K66" s="21">
        <v>71.400000000000006</v>
      </c>
      <c r="L66" s="42">
        <v>31</v>
      </c>
      <c r="M66" s="29">
        <v>570.62</v>
      </c>
      <c r="N66" s="109">
        <v>836.6</v>
      </c>
      <c r="O66" s="4">
        <f t="shared" si="6"/>
        <v>2213.4</v>
      </c>
      <c r="P66" s="13">
        <v>250</v>
      </c>
      <c r="Q66" s="49">
        <f t="shared" si="10"/>
        <v>3300</v>
      </c>
      <c r="R66" s="48">
        <f t="shared" si="7"/>
        <v>147.32</v>
      </c>
      <c r="S66" s="48"/>
      <c r="T66" s="48"/>
      <c r="U66" s="48">
        <f t="shared" si="8"/>
        <v>147.32</v>
      </c>
      <c r="V66" s="45">
        <f t="shared" si="9"/>
        <v>3152.68</v>
      </c>
      <c r="W66" s="37">
        <v>3216003437</v>
      </c>
      <c r="X66" s="62" t="s">
        <v>253</v>
      </c>
    </row>
    <row r="67" spans="3:25" x14ac:dyDescent="0.25">
      <c r="C67" s="11">
        <v>49</v>
      </c>
      <c r="D67" s="29">
        <v>1273174</v>
      </c>
      <c r="E67" s="22" t="s">
        <v>13</v>
      </c>
      <c r="F67" s="23" t="s">
        <v>104</v>
      </c>
      <c r="G67" s="118" t="s">
        <v>40</v>
      </c>
      <c r="H67" s="82"/>
      <c r="I67" s="44">
        <v>9901451103</v>
      </c>
      <c r="J67" s="44">
        <v>1273174</v>
      </c>
      <c r="K67" s="21">
        <v>71.400000000000006</v>
      </c>
      <c r="L67" s="42">
        <v>31</v>
      </c>
      <c r="M67" s="29">
        <v>570.62</v>
      </c>
      <c r="N67" s="109">
        <v>836.6</v>
      </c>
      <c r="O67" s="4">
        <f t="shared" si="6"/>
        <v>2213.4</v>
      </c>
      <c r="P67" s="13">
        <v>250</v>
      </c>
      <c r="Q67" s="49">
        <f t="shared" si="10"/>
        <v>3300</v>
      </c>
      <c r="R67" s="48">
        <f t="shared" si="7"/>
        <v>147.32</v>
      </c>
      <c r="S67" s="48">
        <v>1361.44</v>
      </c>
      <c r="T67" s="48"/>
      <c r="U67" s="48">
        <f t="shared" si="8"/>
        <v>1508.76</v>
      </c>
      <c r="V67" s="45">
        <f t="shared" si="9"/>
        <v>1791.24</v>
      </c>
      <c r="W67" s="37">
        <v>3137134673</v>
      </c>
      <c r="X67" s="62" t="s">
        <v>195</v>
      </c>
    </row>
    <row r="68" spans="3:25" x14ac:dyDescent="0.25">
      <c r="C68" s="11">
        <v>50</v>
      </c>
      <c r="D68" s="29">
        <v>1273176</v>
      </c>
      <c r="E68" s="22" t="s">
        <v>13</v>
      </c>
      <c r="F68" s="23" t="s">
        <v>104</v>
      </c>
      <c r="G68" s="118" t="s">
        <v>41</v>
      </c>
      <c r="H68" s="79">
        <v>37258</v>
      </c>
      <c r="I68" s="44">
        <v>9901434023</v>
      </c>
      <c r="J68" s="44">
        <v>1273176</v>
      </c>
      <c r="K68" s="21">
        <v>71.400000000000006</v>
      </c>
      <c r="L68" s="42">
        <v>31</v>
      </c>
      <c r="M68" s="29">
        <v>570.62</v>
      </c>
      <c r="N68" s="109">
        <v>836.6</v>
      </c>
      <c r="O68" s="4">
        <f t="shared" si="6"/>
        <v>2213.4</v>
      </c>
      <c r="P68" s="13">
        <v>250</v>
      </c>
      <c r="Q68" s="49">
        <f t="shared" si="10"/>
        <v>3300</v>
      </c>
      <c r="R68" s="48">
        <f t="shared" si="7"/>
        <v>147.32</v>
      </c>
      <c r="S68" s="48"/>
      <c r="T68" s="48"/>
      <c r="U68" s="48">
        <f t="shared" si="8"/>
        <v>147.32</v>
      </c>
      <c r="V68" s="45">
        <f t="shared" si="9"/>
        <v>3152.68</v>
      </c>
      <c r="W68" s="39">
        <v>4216002514</v>
      </c>
      <c r="X68" s="62" t="s">
        <v>196</v>
      </c>
    </row>
    <row r="69" spans="3:25" s="32" customFormat="1" x14ac:dyDescent="0.25">
      <c r="C69" s="11">
        <v>51</v>
      </c>
      <c r="D69" s="29">
        <v>1273166</v>
      </c>
      <c r="E69" s="22" t="s">
        <v>13</v>
      </c>
      <c r="F69" s="23" t="s">
        <v>104</v>
      </c>
      <c r="G69" s="44" t="s">
        <v>127</v>
      </c>
      <c r="H69" s="79">
        <v>43101</v>
      </c>
      <c r="I69" s="44">
        <v>9901355143</v>
      </c>
      <c r="J69" s="44">
        <v>1273166</v>
      </c>
      <c r="K69" s="21">
        <v>71.400000000000006</v>
      </c>
      <c r="L69" s="42">
        <v>31</v>
      </c>
      <c r="M69" s="12">
        <v>570.62</v>
      </c>
      <c r="N69" s="109">
        <v>836.6</v>
      </c>
      <c r="O69" s="4">
        <f t="shared" si="6"/>
        <v>2213.4</v>
      </c>
      <c r="P69" s="13">
        <v>250</v>
      </c>
      <c r="Q69" s="49">
        <f t="shared" si="10"/>
        <v>3300</v>
      </c>
      <c r="R69" s="48">
        <f t="shared" si="7"/>
        <v>147.32</v>
      </c>
      <c r="S69" s="48"/>
      <c r="T69" s="48"/>
      <c r="U69" s="48">
        <f t="shared" si="8"/>
        <v>147.32</v>
      </c>
      <c r="V69" s="45">
        <f t="shared" si="9"/>
        <v>3152.68</v>
      </c>
      <c r="W69" s="37">
        <v>3661014699</v>
      </c>
      <c r="X69" s="11"/>
    </row>
    <row r="70" spans="3:25" s="32" customFormat="1" x14ac:dyDescent="0.25">
      <c r="C70" s="11">
        <v>52</v>
      </c>
      <c r="D70" s="29">
        <v>1273168</v>
      </c>
      <c r="E70" s="22" t="s">
        <v>13</v>
      </c>
      <c r="F70" s="20" t="s">
        <v>125</v>
      </c>
      <c r="G70" s="119" t="s">
        <v>155</v>
      </c>
      <c r="H70" s="80">
        <v>43739</v>
      </c>
      <c r="I70" s="71">
        <v>9901483481</v>
      </c>
      <c r="J70" s="71">
        <v>1273168</v>
      </c>
      <c r="K70" s="33">
        <v>71.400000000000006</v>
      </c>
      <c r="L70" s="42">
        <v>31</v>
      </c>
      <c r="M70" s="12">
        <v>570.62</v>
      </c>
      <c r="N70" s="109">
        <v>836.6</v>
      </c>
      <c r="O70" s="4">
        <f t="shared" si="6"/>
        <v>2213.4</v>
      </c>
      <c r="P70" s="13">
        <v>250</v>
      </c>
      <c r="Q70" s="49">
        <f t="shared" si="10"/>
        <v>3300</v>
      </c>
      <c r="R70" s="48">
        <f t="shared" si="7"/>
        <v>147.32</v>
      </c>
      <c r="S70" s="48"/>
      <c r="T70" s="48"/>
      <c r="U70" s="48">
        <f t="shared" si="8"/>
        <v>147.32</v>
      </c>
      <c r="V70" s="45">
        <f t="shared" si="9"/>
        <v>3152.68</v>
      </c>
      <c r="W70" s="36" t="s">
        <v>138</v>
      </c>
      <c r="X70" s="11" t="s">
        <v>193</v>
      </c>
    </row>
    <row r="71" spans="3:25" x14ac:dyDescent="0.25">
      <c r="C71" s="11">
        <v>53</v>
      </c>
      <c r="D71" s="29">
        <v>1273177</v>
      </c>
      <c r="E71" s="22" t="s">
        <v>13</v>
      </c>
      <c r="F71" s="23" t="s">
        <v>101</v>
      </c>
      <c r="G71" s="30" t="s">
        <v>14</v>
      </c>
      <c r="H71" s="76">
        <v>42871</v>
      </c>
      <c r="I71" s="30">
        <v>9901433996</v>
      </c>
      <c r="J71" s="30">
        <v>1273177</v>
      </c>
      <c r="K71" s="21">
        <v>71.400000000000006</v>
      </c>
      <c r="L71" s="42">
        <v>31</v>
      </c>
      <c r="M71" s="29">
        <v>570.62</v>
      </c>
      <c r="N71" s="109">
        <v>836.6</v>
      </c>
      <c r="O71" s="4">
        <f t="shared" ref="O71:O93" si="11">+K71*L71</f>
        <v>2213.4</v>
      </c>
      <c r="P71" s="13">
        <v>250</v>
      </c>
      <c r="Q71" s="49">
        <f t="shared" si="10"/>
        <v>3300</v>
      </c>
      <c r="R71" s="48">
        <f t="shared" si="7"/>
        <v>147.32</v>
      </c>
      <c r="S71" s="48"/>
      <c r="T71" s="48"/>
      <c r="U71" s="48">
        <f t="shared" si="8"/>
        <v>147.32</v>
      </c>
      <c r="V71" s="45">
        <f t="shared" si="9"/>
        <v>3152.68</v>
      </c>
      <c r="W71" s="35">
        <v>3153059040</v>
      </c>
      <c r="X71" s="62" t="s">
        <v>181</v>
      </c>
    </row>
    <row r="72" spans="3:25" x14ac:dyDescent="0.25">
      <c r="C72" s="11">
        <v>54</v>
      </c>
      <c r="D72" s="29">
        <v>1273178</v>
      </c>
      <c r="E72" s="22" t="s">
        <v>13</v>
      </c>
      <c r="F72" s="23" t="s">
        <v>105</v>
      </c>
      <c r="G72" s="122" t="s">
        <v>42</v>
      </c>
      <c r="H72" s="76">
        <v>43101</v>
      </c>
      <c r="I72" s="30">
        <v>9901390586</v>
      </c>
      <c r="J72" s="30">
        <v>1273178</v>
      </c>
      <c r="K72" s="21">
        <v>71.400000000000006</v>
      </c>
      <c r="L72" s="42">
        <v>31</v>
      </c>
      <c r="M72" s="29">
        <v>570.62</v>
      </c>
      <c r="N72" s="109">
        <v>836.6</v>
      </c>
      <c r="O72" s="4">
        <f t="shared" si="11"/>
        <v>2213.4</v>
      </c>
      <c r="P72" s="13">
        <v>250</v>
      </c>
      <c r="Q72" s="49">
        <f t="shared" si="10"/>
        <v>3300</v>
      </c>
      <c r="R72" s="48">
        <f t="shared" si="7"/>
        <v>147.32</v>
      </c>
      <c r="S72" s="48"/>
      <c r="T72" s="48"/>
      <c r="U72" s="48">
        <f t="shared" si="8"/>
        <v>147.32</v>
      </c>
      <c r="V72" s="45">
        <f t="shared" si="9"/>
        <v>3152.68</v>
      </c>
      <c r="W72" s="35" t="s">
        <v>98</v>
      </c>
      <c r="X72" s="62" t="s">
        <v>197</v>
      </c>
    </row>
    <row r="73" spans="3:25" x14ac:dyDescent="0.25">
      <c r="C73" s="11">
        <v>55</v>
      </c>
      <c r="D73" s="29">
        <v>1273205</v>
      </c>
      <c r="E73" s="22" t="s">
        <v>13</v>
      </c>
      <c r="F73" s="23" t="s">
        <v>105</v>
      </c>
      <c r="G73" s="30" t="s">
        <v>43</v>
      </c>
      <c r="H73" s="76">
        <v>39084</v>
      </c>
      <c r="I73" s="30">
        <v>9901433974</v>
      </c>
      <c r="J73" s="30">
        <v>1273205</v>
      </c>
      <c r="K73" s="21">
        <v>71.400000000000006</v>
      </c>
      <c r="L73" s="42">
        <v>31</v>
      </c>
      <c r="M73" s="29">
        <v>570.62</v>
      </c>
      <c r="N73" s="109">
        <v>836.6</v>
      </c>
      <c r="O73" s="4">
        <f t="shared" si="11"/>
        <v>2213.4</v>
      </c>
      <c r="P73" s="13">
        <v>250</v>
      </c>
      <c r="Q73" s="49">
        <f t="shared" si="10"/>
        <v>3300</v>
      </c>
      <c r="R73" s="48">
        <f t="shared" si="7"/>
        <v>147.32</v>
      </c>
      <c r="S73" s="48"/>
      <c r="T73" s="48"/>
      <c r="U73" s="48">
        <f t="shared" si="8"/>
        <v>147.32</v>
      </c>
      <c r="V73" s="45">
        <f t="shared" si="9"/>
        <v>3152.68</v>
      </c>
      <c r="W73" s="35">
        <v>3216003318</v>
      </c>
      <c r="X73" s="62" t="s">
        <v>198</v>
      </c>
      <c r="Y73" s="97"/>
    </row>
    <row r="74" spans="3:25" x14ac:dyDescent="0.25">
      <c r="C74" s="11">
        <v>56</v>
      </c>
      <c r="D74" s="29">
        <v>1273203</v>
      </c>
      <c r="E74" s="22" t="s">
        <v>13</v>
      </c>
      <c r="F74" s="23" t="s">
        <v>105</v>
      </c>
      <c r="G74" s="30" t="s">
        <v>44</v>
      </c>
      <c r="H74" s="76">
        <v>37258</v>
      </c>
      <c r="I74" s="30">
        <v>9901434026</v>
      </c>
      <c r="J74" s="30">
        <v>1273203</v>
      </c>
      <c r="K74" s="21">
        <v>71.400000000000006</v>
      </c>
      <c r="L74" s="42">
        <v>31</v>
      </c>
      <c r="M74" s="29">
        <v>570.62</v>
      </c>
      <c r="N74" s="109">
        <v>836.6</v>
      </c>
      <c r="O74" s="4">
        <f t="shared" si="11"/>
        <v>2213.4</v>
      </c>
      <c r="P74" s="13">
        <v>250</v>
      </c>
      <c r="Q74" s="49">
        <f t="shared" si="10"/>
        <v>3300</v>
      </c>
      <c r="R74" s="48">
        <f t="shared" si="7"/>
        <v>147.32</v>
      </c>
      <c r="S74" s="48"/>
      <c r="T74" s="48">
        <v>800</v>
      </c>
      <c r="U74" s="48">
        <f t="shared" si="8"/>
        <v>947.32</v>
      </c>
      <c r="V74" s="45">
        <f t="shared" si="9"/>
        <v>2352.6799999999998</v>
      </c>
      <c r="W74" s="35">
        <v>3216001700</v>
      </c>
      <c r="X74" s="62" t="s">
        <v>199</v>
      </c>
      <c r="Y74" s="97"/>
    </row>
    <row r="75" spans="3:25" x14ac:dyDescent="0.25">
      <c r="C75" s="11">
        <v>57</v>
      </c>
      <c r="D75" s="29">
        <v>1273206</v>
      </c>
      <c r="E75" s="22" t="s">
        <v>13</v>
      </c>
      <c r="F75" s="23" t="s">
        <v>105</v>
      </c>
      <c r="G75" s="30" t="s">
        <v>45</v>
      </c>
      <c r="H75" s="76">
        <v>38719</v>
      </c>
      <c r="I75" s="30">
        <v>9901434027</v>
      </c>
      <c r="J75" s="30">
        <v>1273206</v>
      </c>
      <c r="K75" s="21">
        <v>71.400000000000006</v>
      </c>
      <c r="L75" s="42">
        <v>31</v>
      </c>
      <c r="M75" s="29">
        <v>570.62</v>
      </c>
      <c r="N75" s="109">
        <v>836.6</v>
      </c>
      <c r="O75" s="4">
        <f t="shared" si="11"/>
        <v>2213.4</v>
      </c>
      <c r="P75" s="13">
        <v>250</v>
      </c>
      <c r="Q75" s="49">
        <f t="shared" si="10"/>
        <v>3300</v>
      </c>
      <c r="R75" s="48">
        <f t="shared" si="7"/>
        <v>147.32</v>
      </c>
      <c r="S75" s="48"/>
      <c r="T75" s="48"/>
      <c r="U75" s="48">
        <f t="shared" si="8"/>
        <v>147.32</v>
      </c>
      <c r="V75" s="45">
        <f t="shared" si="9"/>
        <v>3152.68</v>
      </c>
      <c r="W75" s="35">
        <v>3234009071</v>
      </c>
      <c r="X75" s="62" t="s">
        <v>200</v>
      </c>
      <c r="Y75" s="97"/>
    </row>
    <row r="76" spans="3:25" x14ac:dyDescent="0.25">
      <c r="C76" s="11">
        <v>58</v>
      </c>
      <c r="D76" s="29">
        <v>1273204</v>
      </c>
      <c r="E76" s="22" t="s">
        <v>13</v>
      </c>
      <c r="F76" s="23" t="s">
        <v>105</v>
      </c>
      <c r="G76" s="30" t="s">
        <v>46</v>
      </c>
      <c r="H76" s="76">
        <v>37834</v>
      </c>
      <c r="I76" s="30">
        <v>9901434028</v>
      </c>
      <c r="J76" s="30">
        <v>1273204</v>
      </c>
      <c r="K76" s="21">
        <v>71.400000000000006</v>
      </c>
      <c r="L76" s="42">
        <v>31</v>
      </c>
      <c r="M76" s="29">
        <v>570.62</v>
      </c>
      <c r="N76" s="109">
        <v>836.6</v>
      </c>
      <c r="O76" s="4">
        <f t="shared" si="11"/>
        <v>2213.4</v>
      </c>
      <c r="P76" s="13">
        <v>250</v>
      </c>
      <c r="Q76" s="49">
        <f t="shared" si="10"/>
        <v>3300</v>
      </c>
      <c r="R76" s="48">
        <f t="shared" si="7"/>
        <v>147.32</v>
      </c>
      <c r="S76" s="48"/>
      <c r="T76" s="48"/>
      <c r="U76" s="48">
        <f t="shared" si="8"/>
        <v>147.32</v>
      </c>
      <c r="V76" s="45">
        <f t="shared" si="9"/>
        <v>3152.68</v>
      </c>
      <c r="W76" s="35">
        <v>3216001801</v>
      </c>
      <c r="X76" s="62" t="s">
        <v>201</v>
      </c>
      <c r="Y76" s="97"/>
    </row>
    <row r="77" spans="3:25" x14ac:dyDescent="0.25">
      <c r="C77" s="11">
        <v>59</v>
      </c>
      <c r="D77" s="29">
        <v>1273179</v>
      </c>
      <c r="E77" s="22" t="s">
        <v>13</v>
      </c>
      <c r="F77" s="43" t="s">
        <v>105</v>
      </c>
      <c r="G77" s="30" t="s">
        <v>47</v>
      </c>
      <c r="H77" s="76">
        <v>39608</v>
      </c>
      <c r="I77" s="30">
        <v>9901434030</v>
      </c>
      <c r="J77" s="30">
        <v>1273179</v>
      </c>
      <c r="K77" s="21">
        <v>71.400000000000006</v>
      </c>
      <c r="L77" s="42">
        <v>31</v>
      </c>
      <c r="M77" s="29">
        <v>570.62</v>
      </c>
      <c r="N77" s="109">
        <v>836.6</v>
      </c>
      <c r="O77" s="4">
        <f t="shared" si="11"/>
        <v>2213.4</v>
      </c>
      <c r="P77" s="13">
        <v>250</v>
      </c>
      <c r="Q77" s="49">
        <f t="shared" si="10"/>
        <v>3300</v>
      </c>
      <c r="R77" s="48">
        <f t="shared" si="7"/>
        <v>147.32</v>
      </c>
      <c r="S77" s="48"/>
      <c r="T77" s="48"/>
      <c r="U77" s="48">
        <f t="shared" si="8"/>
        <v>147.32</v>
      </c>
      <c r="V77" s="45">
        <f t="shared" si="9"/>
        <v>3152.68</v>
      </c>
      <c r="W77" s="35">
        <v>3164034252</v>
      </c>
      <c r="X77" s="62" t="s">
        <v>203</v>
      </c>
      <c r="Y77" s="100" t="s">
        <v>272</v>
      </c>
    </row>
    <row r="78" spans="3:25" x14ac:dyDescent="0.25">
      <c r="C78" s="11">
        <v>60</v>
      </c>
      <c r="D78" s="29">
        <v>1273182</v>
      </c>
      <c r="E78" s="22" t="s">
        <v>13</v>
      </c>
      <c r="F78" s="23" t="s">
        <v>105</v>
      </c>
      <c r="G78" s="30" t="s">
        <v>271</v>
      </c>
      <c r="H78" s="76">
        <v>40180</v>
      </c>
      <c r="I78" s="30">
        <v>9901000915</v>
      </c>
      <c r="J78" s="30">
        <v>1273182</v>
      </c>
      <c r="K78" s="21">
        <v>71.400000000000006</v>
      </c>
      <c r="L78" s="42">
        <v>31</v>
      </c>
      <c r="M78" s="29">
        <v>570.62</v>
      </c>
      <c r="N78" s="109">
        <v>836.6</v>
      </c>
      <c r="O78" s="4">
        <f t="shared" si="11"/>
        <v>2213.4</v>
      </c>
      <c r="P78" s="13">
        <v>250</v>
      </c>
      <c r="Q78" s="49">
        <f t="shared" si="10"/>
        <v>3300</v>
      </c>
      <c r="R78" s="48">
        <f t="shared" si="7"/>
        <v>147.32</v>
      </c>
      <c r="S78" s="48"/>
      <c r="T78" s="48"/>
      <c r="U78" s="48">
        <f t="shared" si="8"/>
        <v>147.32</v>
      </c>
      <c r="V78" s="45">
        <f t="shared" si="9"/>
        <v>3152.68</v>
      </c>
      <c r="W78" s="35">
        <v>3216001645</v>
      </c>
      <c r="X78" s="62" t="s">
        <v>204</v>
      </c>
    </row>
    <row r="79" spans="3:25" x14ac:dyDescent="0.25">
      <c r="C79" s="11">
        <v>61</v>
      </c>
      <c r="D79" s="29">
        <v>1273208</v>
      </c>
      <c r="E79" s="22" t="s">
        <v>13</v>
      </c>
      <c r="F79" s="23" t="s">
        <v>105</v>
      </c>
      <c r="G79" s="30" t="s">
        <v>120</v>
      </c>
      <c r="H79" s="76">
        <v>39204</v>
      </c>
      <c r="I79" s="30">
        <v>9901434029</v>
      </c>
      <c r="J79" s="30">
        <v>1273208</v>
      </c>
      <c r="K79" s="21">
        <v>71.400000000000006</v>
      </c>
      <c r="L79" s="42">
        <v>31</v>
      </c>
      <c r="M79" s="12">
        <v>570.62</v>
      </c>
      <c r="N79" s="109">
        <v>836.6</v>
      </c>
      <c r="O79" s="4">
        <f t="shared" si="11"/>
        <v>2213.4</v>
      </c>
      <c r="P79" s="13">
        <v>250</v>
      </c>
      <c r="Q79" s="49">
        <f t="shared" si="10"/>
        <v>3300</v>
      </c>
      <c r="R79" s="48">
        <f t="shared" si="7"/>
        <v>147.32</v>
      </c>
      <c r="S79" s="48"/>
      <c r="T79" s="48"/>
      <c r="U79" s="48">
        <f t="shared" si="8"/>
        <v>147.32</v>
      </c>
      <c r="V79" s="45">
        <f t="shared" si="9"/>
        <v>3152.68</v>
      </c>
      <c r="W79" s="22">
        <v>3164031580</v>
      </c>
      <c r="X79" s="62" t="s">
        <v>202</v>
      </c>
      <c r="Y79" s="97"/>
    </row>
    <row r="80" spans="3:25" x14ac:dyDescent="0.25">
      <c r="C80" s="11">
        <v>62</v>
      </c>
      <c r="D80" s="29">
        <v>1273185</v>
      </c>
      <c r="E80" s="22" t="s">
        <v>13</v>
      </c>
      <c r="F80" s="23" t="s">
        <v>105</v>
      </c>
      <c r="G80" s="30" t="s">
        <v>48</v>
      </c>
      <c r="H80" s="76">
        <v>39084</v>
      </c>
      <c r="I80" s="30">
        <v>9901434032</v>
      </c>
      <c r="J80" s="30">
        <v>1273185</v>
      </c>
      <c r="K80" s="21">
        <v>71.400000000000006</v>
      </c>
      <c r="L80" s="42">
        <v>31</v>
      </c>
      <c r="M80" s="29">
        <v>570.62</v>
      </c>
      <c r="N80" s="109">
        <v>836.6</v>
      </c>
      <c r="O80" s="4">
        <f t="shared" si="11"/>
        <v>2213.4</v>
      </c>
      <c r="P80" s="13">
        <v>250</v>
      </c>
      <c r="Q80" s="49">
        <f t="shared" si="10"/>
        <v>3300</v>
      </c>
      <c r="R80" s="48">
        <f t="shared" si="7"/>
        <v>147.32</v>
      </c>
      <c r="S80" s="48"/>
      <c r="T80" s="48"/>
      <c r="U80" s="48">
        <f t="shared" si="8"/>
        <v>147.32</v>
      </c>
      <c r="V80" s="45">
        <f t="shared" si="9"/>
        <v>3152.68</v>
      </c>
      <c r="W80" s="35">
        <v>3216004490</v>
      </c>
      <c r="X80" s="62" t="s">
        <v>205</v>
      </c>
    </row>
    <row r="81" spans="3:25" x14ac:dyDescent="0.25">
      <c r="C81" s="11">
        <v>63</v>
      </c>
      <c r="D81" s="29">
        <v>1273184</v>
      </c>
      <c r="E81" s="22" t="s">
        <v>13</v>
      </c>
      <c r="F81" s="23" t="s">
        <v>105</v>
      </c>
      <c r="G81" s="30" t="s">
        <v>49</v>
      </c>
      <c r="H81" s="76">
        <v>39084</v>
      </c>
      <c r="I81" s="30">
        <v>9901433976</v>
      </c>
      <c r="J81" s="30">
        <v>1273184</v>
      </c>
      <c r="K81" s="21">
        <v>71.400000000000006</v>
      </c>
      <c r="L81" s="42">
        <v>31</v>
      </c>
      <c r="M81" s="29">
        <v>570.62</v>
      </c>
      <c r="N81" s="109">
        <v>836.6</v>
      </c>
      <c r="O81" s="4">
        <f t="shared" si="11"/>
        <v>2213.4</v>
      </c>
      <c r="P81" s="13">
        <v>250</v>
      </c>
      <c r="Q81" s="49">
        <f t="shared" si="10"/>
        <v>3300</v>
      </c>
      <c r="R81" s="48">
        <f t="shared" si="7"/>
        <v>147.32</v>
      </c>
      <c r="S81" s="48"/>
      <c r="T81" s="48"/>
      <c r="U81" s="48">
        <f t="shared" si="8"/>
        <v>147.32</v>
      </c>
      <c r="V81" s="45">
        <f t="shared" si="9"/>
        <v>3152.68</v>
      </c>
      <c r="W81" s="35">
        <v>3216004353</v>
      </c>
      <c r="X81" s="62" t="s">
        <v>206</v>
      </c>
    </row>
    <row r="82" spans="3:25" x14ac:dyDescent="0.25">
      <c r="C82" s="11">
        <v>64</v>
      </c>
      <c r="D82" s="29">
        <v>1273189</v>
      </c>
      <c r="E82" s="22" t="s">
        <v>13</v>
      </c>
      <c r="F82" s="23" t="s">
        <v>105</v>
      </c>
      <c r="G82" s="30" t="s">
        <v>50</v>
      </c>
      <c r="H82" s="76">
        <v>41306</v>
      </c>
      <c r="I82" s="30">
        <v>990099297</v>
      </c>
      <c r="J82" s="30">
        <v>1273189</v>
      </c>
      <c r="K82" s="21">
        <v>71.400000000000006</v>
      </c>
      <c r="L82" s="42">
        <v>31</v>
      </c>
      <c r="M82" s="29">
        <v>570.62</v>
      </c>
      <c r="N82" s="109">
        <v>836.6</v>
      </c>
      <c r="O82" s="4">
        <f t="shared" si="11"/>
        <v>2213.4</v>
      </c>
      <c r="P82" s="13">
        <v>250</v>
      </c>
      <c r="Q82" s="49">
        <f t="shared" si="10"/>
        <v>3300</v>
      </c>
      <c r="R82" s="48">
        <f t="shared" si="7"/>
        <v>147.32</v>
      </c>
      <c r="S82" s="48"/>
      <c r="T82" s="48"/>
      <c r="U82" s="48">
        <f t="shared" si="8"/>
        <v>147.32</v>
      </c>
      <c r="V82" s="45">
        <f t="shared" si="9"/>
        <v>3152.68</v>
      </c>
      <c r="W82" s="35">
        <v>3216001627</v>
      </c>
      <c r="X82" s="62" t="s">
        <v>207</v>
      </c>
      <c r="Y82" s="97"/>
    </row>
    <row r="83" spans="3:25" x14ac:dyDescent="0.25">
      <c r="C83" s="11">
        <v>65</v>
      </c>
      <c r="D83" s="29">
        <v>1273188</v>
      </c>
      <c r="E83" s="22" t="s">
        <v>13</v>
      </c>
      <c r="F83" s="23" t="s">
        <v>105</v>
      </c>
      <c r="G83" s="30" t="s">
        <v>53</v>
      </c>
      <c r="H83" s="76">
        <v>42370</v>
      </c>
      <c r="I83" s="30">
        <v>990099258</v>
      </c>
      <c r="J83" s="30">
        <v>1273188</v>
      </c>
      <c r="K83" s="21">
        <v>71.400000000000006</v>
      </c>
      <c r="L83" s="42">
        <v>31</v>
      </c>
      <c r="M83" s="29">
        <v>570.62</v>
      </c>
      <c r="N83" s="109">
        <v>836.6</v>
      </c>
      <c r="O83" s="4">
        <f t="shared" si="11"/>
        <v>2213.4</v>
      </c>
      <c r="P83" s="13">
        <v>250</v>
      </c>
      <c r="Q83" s="49">
        <f t="shared" si="10"/>
        <v>3300</v>
      </c>
      <c r="R83" s="48">
        <f t="shared" si="7"/>
        <v>147.32</v>
      </c>
      <c r="S83" s="48"/>
      <c r="T83" s="48"/>
      <c r="U83" s="48">
        <f t="shared" si="8"/>
        <v>147.32</v>
      </c>
      <c r="V83" s="45">
        <f t="shared" si="9"/>
        <v>3152.68</v>
      </c>
      <c r="W83" s="35">
        <v>3229010497</v>
      </c>
      <c r="X83" s="62" t="s">
        <v>210</v>
      </c>
      <c r="Y83" s="97"/>
    </row>
    <row r="84" spans="3:25" x14ac:dyDescent="0.25">
      <c r="C84" s="11">
        <v>66</v>
      </c>
      <c r="D84" s="29">
        <v>1273191</v>
      </c>
      <c r="E84" s="22" t="s">
        <v>13</v>
      </c>
      <c r="F84" s="23" t="s">
        <v>105</v>
      </c>
      <c r="G84" s="44" t="s">
        <v>54</v>
      </c>
      <c r="H84" s="79">
        <v>43101</v>
      </c>
      <c r="I84" s="44">
        <v>9901300744</v>
      </c>
      <c r="J84" s="44">
        <v>1273191</v>
      </c>
      <c r="K84" s="21">
        <v>71.400000000000006</v>
      </c>
      <c r="L84" s="42">
        <v>31</v>
      </c>
      <c r="M84" s="29">
        <v>570.62</v>
      </c>
      <c r="N84" s="109">
        <v>836.6</v>
      </c>
      <c r="O84" s="4">
        <f t="shared" si="11"/>
        <v>2213.4</v>
      </c>
      <c r="P84" s="13">
        <v>250</v>
      </c>
      <c r="Q84" s="49">
        <f t="shared" si="10"/>
        <v>3300</v>
      </c>
      <c r="R84" s="48">
        <f t="shared" si="7"/>
        <v>147.32</v>
      </c>
      <c r="S84" s="48"/>
      <c r="T84" s="48"/>
      <c r="U84" s="48">
        <f t="shared" si="8"/>
        <v>147.32</v>
      </c>
      <c r="V84" s="45">
        <f t="shared" si="9"/>
        <v>3152.68</v>
      </c>
      <c r="W84" s="39">
        <v>3815003829</v>
      </c>
      <c r="X84" s="62" t="s">
        <v>211</v>
      </c>
      <c r="Y84" s="97"/>
    </row>
    <row r="85" spans="3:25" x14ac:dyDescent="0.25">
      <c r="C85" s="11">
        <v>67</v>
      </c>
      <c r="D85" s="29">
        <v>1273194</v>
      </c>
      <c r="E85" s="22" t="s">
        <v>13</v>
      </c>
      <c r="F85" s="23" t="s">
        <v>105</v>
      </c>
      <c r="G85" s="118" t="s">
        <v>55</v>
      </c>
      <c r="H85" s="82"/>
      <c r="I85" s="44">
        <v>9901451099</v>
      </c>
      <c r="J85" s="44">
        <v>1273194</v>
      </c>
      <c r="K85" s="21">
        <v>71.400000000000006</v>
      </c>
      <c r="L85" s="42">
        <v>31</v>
      </c>
      <c r="M85" s="29">
        <v>570.62</v>
      </c>
      <c r="N85" s="109">
        <v>836.6</v>
      </c>
      <c r="O85" s="4">
        <f t="shared" si="11"/>
        <v>2213.4</v>
      </c>
      <c r="P85" s="13">
        <v>250</v>
      </c>
      <c r="Q85" s="49">
        <f t="shared" si="10"/>
        <v>3300</v>
      </c>
      <c r="R85" s="48">
        <f t="shared" si="7"/>
        <v>147.32</v>
      </c>
      <c r="S85" s="48"/>
      <c r="T85" s="48"/>
      <c r="U85" s="48">
        <f t="shared" si="8"/>
        <v>147.32</v>
      </c>
      <c r="V85" s="45">
        <f t="shared" si="9"/>
        <v>3152.68</v>
      </c>
      <c r="W85" s="39">
        <v>3287041636</v>
      </c>
      <c r="X85" s="62" t="s">
        <v>212</v>
      </c>
      <c r="Y85" s="97"/>
    </row>
    <row r="86" spans="3:25" x14ac:dyDescent="0.25">
      <c r="C86" s="11">
        <v>68</v>
      </c>
      <c r="D86" s="29">
        <v>1273196</v>
      </c>
      <c r="E86" s="22" t="s">
        <v>13</v>
      </c>
      <c r="F86" s="23" t="s">
        <v>105</v>
      </c>
      <c r="G86" s="44" t="s">
        <v>56</v>
      </c>
      <c r="H86" s="79">
        <v>43101</v>
      </c>
      <c r="I86" s="44">
        <v>9901351203</v>
      </c>
      <c r="J86" s="44">
        <v>1273196</v>
      </c>
      <c r="K86" s="21">
        <v>71.400000000000006</v>
      </c>
      <c r="L86" s="42">
        <v>31</v>
      </c>
      <c r="M86" s="29">
        <v>570.62</v>
      </c>
      <c r="N86" s="109">
        <v>836.6</v>
      </c>
      <c r="O86" s="4">
        <f t="shared" si="11"/>
        <v>2213.4</v>
      </c>
      <c r="P86" s="13">
        <v>250</v>
      </c>
      <c r="Q86" s="49">
        <f t="shared" si="10"/>
        <v>3300</v>
      </c>
      <c r="R86" s="48">
        <f t="shared" si="7"/>
        <v>147.32</v>
      </c>
      <c r="S86" s="48"/>
      <c r="T86" s="48"/>
      <c r="U86" s="48">
        <f t="shared" si="8"/>
        <v>147.32</v>
      </c>
      <c r="V86" s="45">
        <f t="shared" si="9"/>
        <v>3152.68</v>
      </c>
      <c r="W86" s="39">
        <v>3164073417</v>
      </c>
      <c r="X86" s="62" t="s">
        <v>213</v>
      </c>
      <c r="Y86" s="97"/>
    </row>
    <row r="87" spans="3:25" x14ac:dyDescent="0.25">
      <c r="C87" s="11">
        <v>69</v>
      </c>
      <c r="D87" s="29">
        <v>1273197</v>
      </c>
      <c r="E87" s="22" t="s">
        <v>13</v>
      </c>
      <c r="F87" s="23" t="s">
        <v>105</v>
      </c>
      <c r="G87" s="44" t="s">
        <v>57</v>
      </c>
      <c r="H87" s="79">
        <v>43101</v>
      </c>
      <c r="I87" s="44">
        <v>9901358807</v>
      </c>
      <c r="J87" s="44">
        <v>1273197</v>
      </c>
      <c r="K87" s="21">
        <v>71.400000000000006</v>
      </c>
      <c r="L87" s="42">
        <v>31</v>
      </c>
      <c r="M87" s="29">
        <v>570.62</v>
      </c>
      <c r="N87" s="109">
        <v>836.6</v>
      </c>
      <c r="O87" s="4">
        <f t="shared" si="11"/>
        <v>2213.4</v>
      </c>
      <c r="P87" s="13">
        <v>250</v>
      </c>
      <c r="Q87" s="49">
        <f t="shared" si="10"/>
        <v>3300</v>
      </c>
      <c r="R87" s="48">
        <f t="shared" si="7"/>
        <v>147.32</v>
      </c>
      <c r="S87" s="48"/>
      <c r="T87" s="48"/>
      <c r="U87" s="48">
        <f t="shared" si="8"/>
        <v>147.32</v>
      </c>
      <c r="V87" s="45">
        <f t="shared" si="9"/>
        <v>3152.68</v>
      </c>
      <c r="W87" s="39">
        <v>3164073908</v>
      </c>
      <c r="X87" s="62" t="s">
        <v>214</v>
      </c>
      <c r="Y87" s="97"/>
    </row>
    <row r="88" spans="3:25" x14ac:dyDescent="0.25">
      <c r="C88" s="11">
        <v>70</v>
      </c>
      <c r="D88" s="29">
        <v>1273198</v>
      </c>
      <c r="E88" s="22" t="s">
        <v>13</v>
      </c>
      <c r="F88" s="23" t="s">
        <v>105</v>
      </c>
      <c r="G88" s="44" t="s">
        <v>58</v>
      </c>
      <c r="H88" s="79">
        <v>43101</v>
      </c>
      <c r="I88" s="44">
        <v>9901358823</v>
      </c>
      <c r="J88" s="44">
        <v>1273198</v>
      </c>
      <c r="K88" s="21">
        <v>71.400000000000006</v>
      </c>
      <c r="L88" s="42">
        <v>31</v>
      </c>
      <c r="M88" s="29">
        <v>570.62</v>
      </c>
      <c r="N88" s="109">
        <v>835.94</v>
      </c>
      <c r="O88" s="4">
        <f t="shared" si="11"/>
        <v>2213.4</v>
      </c>
      <c r="P88" s="13">
        <v>250</v>
      </c>
      <c r="Q88" s="49">
        <f t="shared" si="10"/>
        <v>3299.34</v>
      </c>
      <c r="R88" s="48">
        <f t="shared" si="7"/>
        <v>147.28</v>
      </c>
      <c r="S88" s="48"/>
      <c r="T88" s="48"/>
      <c r="U88" s="48">
        <f t="shared" si="8"/>
        <v>147.28</v>
      </c>
      <c r="V88" s="45">
        <f t="shared" si="9"/>
        <v>3152.06</v>
      </c>
      <c r="W88" s="39">
        <v>3287036831</v>
      </c>
      <c r="X88" s="62" t="s">
        <v>215</v>
      </c>
      <c r="Y88" s="97"/>
    </row>
    <row r="89" spans="3:25" x14ac:dyDescent="0.25">
      <c r="C89" s="11">
        <v>71</v>
      </c>
      <c r="D89" s="29"/>
      <c r="E89" s="22" t="s">
        <v>278</v>
      </c>
      <c r="F89" s="43" t="s">
        <v>105</v>
      </c>
      <c r="G89" s="44" t="s">
        <v>279</v>
      </c>
      <c r="H89" s="79"/>
      <c r="I89" s="44"/>
      <c r="J89" s="44"/>
      <c r="K89" s="21">
        <v>71.400000000000006</v>
      </c>
      <c r="L89" s="42">
        <v>31</v>
      </c>
      <c r="M89" s="29"/>
      <c r="N89" s="109">
        <v>836.6</v>
      </c>
      <c r="O89" s="4">
        <f t="shared" si="11"/>
        <v>2213.4</v>
      </c>
      <c r="P89" s="13">
        <v>250</v>
      </c>
      <c r="Q89" s="49">
        <f t="shared" si="10"/>
        <v>3300</v>
      </c>
      <c r="R89" s="48">
        <f t="shared" si="7"/>
        <v>147.32</v>
      </c>
      <c r="S89" s="48"/>
      <c r="T89" s="48"/>
      <c r="U89" s="48">
        <f t="shared" si="8"/>
        <v>147.32</v>
      </c>
      <c r="V89" s="45">
        <f t="shared" si="9"/>
        <v>3152.68</v>
      </c>
      <c r="W89" s="39"/>
      <c r="X89" s="62"/>
      <c r="Y89" s="97"/>
    </row>
    <row r="90" spans="3:25" x14ac:dyDescent="0.25">
      <c r="C90" s="11">
        <v>72</v>
      </c>
      <c r="D90" s="29">
        <v>1273207</v>
      </c>
      <c r="E90" s="22" t="s">
        <v>13</v>
      </c>
      <c r="F90" s="23" t="s">
        <v>105</v>
      </c>
      <c r="G90" s="44" t="s">
        <v>119</v>
      </c>
      <c r="H90" s="82"/>
      <c r="I90" s="44">
        <v>9901053470</v>
      </c>
      <c r="J90" s="44">
        <v>1273207</v>
      </c>
      <c r="K90" s="21">
        <v>71.400000000000006</v>
      </c>
      <c r="L90" s="42">
        <v>31</v>
      </c>
      <c r="M90" s="29">
        <v>570.62</v>
      </c>
      <c r="N90" s="109">
        <v>836.6</v>
      </c>
      <c r="O90" s="4">
        <f t="shared" si="11"/>
        <v>2213.4</v>
      </c>
      <c r="P90" s="13">
        <v>250</v>
      </c>
      <c r="Q90" s="49">
        <f t="shared" si="10"/>
        <v>3300</v>
      </c>
      <c r="R90" s="48">
        <f t="shared" si="7"/>
        <v>147.32</v>
      </c>
      <c r="S90" s="48"/>
      <c r="T90" s="48"/>
      <c r="U90" s="48">
        <f t="shared" si="8"/>
        <v>147.32</v>
      </c>
      <c r="V90" s="45">
        <f t="shared" si="9"/>
        <v>3152.68</v>
      </c>
      <c r="W90" s="39">
        <v>3078038775</v>
      </c>
      <c r="X90" s="62" t="s">
        <v>251</v>
      </c>
      <c r="Y90" s="97"/>
    </row>
    <row r="91" spans="3:25" x14ac:dyDescent="0.25">
      <c r="C91" s="11">
        <v>73</v>
      </c>
      <c r="D91" s="29">
        <v>1273187</v>
      </c>
      <c r="E91" s="22" t="s">
        <v>13</v>
      </c>
      <c r="F91" s="43" t="s">
        <v>105</v>
      </c>
      <c r="G91" s="44" t="s">
        <v>266</v>
      </c>
      <c r="H91" s="79">
        <v>43922</v>
      </c>
      <c r="I91" s="44">
        <v>9901489141</v>
      </c>
      <c r="J91" s="98">
        <v>1273187</v>
      </c>
      <c r="K91" s="21">
        <v>71.400000000000006</v>
      </c>
      <c r="L91" s="42">
        <v>31</v>
      </c>
      <c r="M91" s="29">
        <v>570.62</v>
      </c>
      <c r="N91" s="109">
        <v>836.6</v>
      </c>
      <c r="O91" s="4">
        <f t="shared" si="11"/>
        <v>2213.4</v>
      </c>
      <c r="P91" s="13">
        <v>250</v>
      </c>
      <c r="Q91" s="49">
        <f t="shared" si="10"/>
        <v>3300</v>
      </c>
      <c r="R91" s="48">
        <f t="shared" si="7"/>
        <v>147.32</v>
      </c>
      <c r="S91" s="48"/>
      <c r="T91" s="48"/>
      <c r="U91" s="48">
        <f t="shared" si="8"/>
        <v>147.32</v>
      </c>
      <c r="V91" s="45">
        <f t="shared" si="9"/>
        <v>3152.68</v>
      </c>
      <c r="W91" s="39">
        <v>3298058030</v>
      </c>
      <c r="X91" s="62"/>
      <c r="Y91" s="97"/>
    </row>
    <row r="92" spans="3:25" x14ac:dyDescent="0.25">
      <c r="C92" s="11">
        <v>74</v>
      </c>
      <c r="D92" s="29">
        <v>1273190</v>
      </c>
      <c r="E92" s="22" t="s">
        <v>13</v>
      </c>
      <c r="F92" s="43" t="s">
        <v>125</v>
      </c>
      <c r="G92" s="44" t="s">
        <v>269</v>
      </c>
      <c r="H92" s="79"/>
      <c r="I92" s="44">
        <v>9901491727</v>
      </c>
      <c r="J92" s="98">
        <v>1273190</v>
      </c>
      <c r="K92" s="21">
        <v>71.400000000000006</v>
      </c>
      <c r="L92" s="42">
        <v>31</v>
      </c>
      <c r="M92" s="29">
        <v>570.62</v>
      </c>
      <c r="N92" s="109">
        <v>836.6</v>
      </c>
      <c r="O92" s="4">
        <f t="shared" si="11"/>
        <v>2213.4</v>
      </c>
      <c r="P92" s="13">
        <v>250</v>
      </c>
      <c r="Q92" s="49">
        <f t="shared" si="10"/>
        <v>3300</v>
      </c>
      <c r="R92" s="48">
        <f t="shared" si="7"/>
        <v>147.32</v>
      </c>
      <c r="S92" s="48"/>
      <c r="T92" s="48"/>
      <c r="U92" s="48">
        <f t="shared" si="8"/>
        <v>147.32</v>
      </c>
      <c r="V92" s="45">
        <f t="shared" si="9"/>
        <v>3152.68</v>
      </c>
      <c r="W92" s="39">
        <v>3845015339</v>
      </c>
      <c r="X92" s="62"/>
      <c r="Y92" s="97"/>
    </row>
    <row r="93" spans="3:25" x14ac:dyDescent="0.25">
      <c r="C93" s="11">
        <v>75</v>
      </c>
      <c r="D93" s="29">
        <v>1273200</v>
      </c>
      <c r="E93" s="22" t="s">
        <v>13</v>
      </c>
      <c r="F93" s="23" t="s">
        <v>105</v>
      </c>
      <c r="G93" s="44" t="s">
        <v>59</v>
      </c>
      <c r="H93" s="79">
        <v>43101</v>
      </c>
      <c r="I93" s="44">
        <v>9901358808</v>
      </c>
      <c r="J93" s="44">
        <v>1273200</v>
      </c>
      <c r="K93" s="21">
        <v>71.400000000000006</v>
      </c>
      <c r="L93" s="42">
        <v>31</v>
      </c>
      <c r="M93" s="29">
        <v>570.62</v>
      </c>
      <c r="N93" s="109">
        <v>836.6</v>
      </c>
      <c r="O93" s="4">
        <f t="shared" si="11"/>
        <v>2213.4</v>
      </c>
      <c r="P93" s="13">
        <v>250</v>
      </c>
      <c r="Q93" s="49">
        <f t="shared" si="10"/>
        <v>3300</v>
      </c>
      <c r="R93" s="48">
        <f t="shared" si="7"/>
        <v>147.32</v>
      </c>
      <c r="S93" s="48"/>
      <c r="T93" s="48"/>
      <c r="U93" s="48">
        <f t="shared" si="8"/>
        <v>147.32</v>
      </c>
      <c r="V93" s="45">
        <f t="shared" si="9"/>
        <v>3152.68</v>
      </c>
      <c r="W93" s="40">
        <v>3287036813</v>
      </c>
      <c r="X93" s="62" t="s">
        <v>216</v>
      </c>
      <c r="Y93" s="97"/>
    </row>
    <row r="94" spans="3:25" x14ac:dyDescent="0.25">
      <c r="C94" s="161" t="s">
        <v>114</v>
      </c>
      <c r="D94" s="161"/>
      <c r="E94" s="161"/>
      <c r="F94" s="161"/>
      <c r="G94" s="161"/>
      <c r="H94" s="161"/>
      <c r="I94" s="161"/>
      <c r="J94" s="161"/>
      <c r="K94" s="161"/>
      <c r="L94" s="161"/>
      <c r="M94" s="50">
        <f t="shared" ref="M94:U94" si="12">SUM(M39:M93)</f>
        <v>30813.479999999985</v>
      </c>
      <c r="N94" s="8">
        <f>SUM(N39:N93)</f>
        <v>46012.33999999996</v>
      </c>
      <c r="O94" s="8">
        <f t="shared" si="12"/>
        <v>121736.99999999988</v>
      </c>
      <c r="P94" s="9">
        <f t="shared" si="12"/>
        <v>13750</v>
      </c>
      <c r="Q94" s="51">
        <f t="shared" si="12"/>
        <v>181499.34</v>
      </c>
      <c r="R94" s="51">
        <f t="shared" si="12"/>
        <v>8102.559999999994</v>
      </c>
      <c r="S94" s="51">
        <f t="shared" si="12"/>
        <v>1361.44</v>
      </c>
      <c r="T94" s="51">
        <f t="shared" si="12"/>
        <v>2621.04</v>
      </c>
      <c r="U94" s="9">
        <f t="shared" si="12"/>
        <v>12085.039999999992</v>
      </c>
      <c r="V94" s="9">
        <f>SUM(V39:V93)</f>
        <v>169414.29999999978</v>
      </c>
      <c r="W94" s="26"/>
      <c r="X94" s="62"/>
    </row>
    <row r="95" spans="3:25" x14ac:dyDescent="0.25">
      <c r="C95" s="15"/>
      <c r="D95" s="15"/>
      <c r="E95" s="15"/>
      <c r="F95" s="15"/>
      <c r="G95" s="15"/>
      <c r="H95" s="15"/>
      <c r="I95" s="73"/>
      <c r="J95" s="73"/>
      <c r="K95" s="15"/>
      <c r="L95" s="15"/>
      <c r="M95" s="15"/>
      <c r="N95" s="15"/>
      <c r="O95" s="5"/>
      <c r="P95" s="6"/>
      <c r="Q95" s="7"/>
      <c r="R95" s="7"/>
      <c r="S95" s="7"/>
      <c r="T95" s="7"/>
      <c r="U95" s="7"/>
      <c r="V95" s="7"/>
      <c r="W95" s="25"/>
    </row>
    <row r="96" spans="3:25" x14ac:dyDescent="0.25">
      <c r="C96" s="153" t="s">
        <v>157</v>
      </c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</row>
    <row r="97" spans="3:24" ht="15" customHeight="1" x14ac:dyDescent="0.25">
      <c r="C97" s="139" t="s">
        <v>93</v>
      </c>
      <c r="D97" s="139" t="s">
        <v>153</v>
      </c>
      <c r="E97" s="139" t="s">
        <v>92</v>
      </c>
      <c r="F97" s="139" t="s">
        <v>154</v>
      </c>
      <c r="G97" s="139" t="s">
        <v>91</v>
      </c>
      <c r="H97" s="139" t="s">
        <v>260</v>
      </c>
      <c r="I97" s="139" t="s">
        <v>261</v>
      </c>
      <c r="J97" s="139" t="s">
        <v>153</v>
      </c>
      <c r="K97" s="133" t="s">
        <v>96</v>
      </c>
      <c r="L97" s="147" t="s">
        <v>108</v>
      </c>
      <c r="M97" s="136" t="s">
        <v>141</v>
      </c>
      <c r="N97" s="154" t="s">
        <v>112</v>
      </c>
      <c r="O97" s="145" t="s">
        <v>113</v>
      </c>
      <c r="P97" s="154" t="s">
        <v>109</v>
      </c>
      <c r="Q97" s="156" t="s">
        <v>145</v>
      </c>
      <c r="R97" s="129" t="s">
        <v>146</v>
      </c>
      <c r="S97" s="129"/>
      <c r="T97" s="129"/>
      <c r="U97" s="136" t="s">
        <v>149</v>
      </c>
      <c r="V97" s="139" t="s">
        <v>150</v>
      </c>
      <c r="W97" s="142" t="s">
        <v>88</v>
      </c>
      <c r="X97" s="62"/>
    </row>
    <row r="98" spans="3:24" x14ac:dyDescent="0.25">
      <c r="C98" s="140"/>
      <c r="D98" s="140"/>
      <c r="E98" s="140"/>
      <c r="F98" s="140"/>
      <c r="G98" s="140"/>
      <c r="H98" s="140"/>
      <c r="I98" s="140"/>
      <c r="J98" s="140"/>
      <c r="K98" s="134"/>
      <c r="L98" s="148"/>
      <c r="M98" s="137"/>
      <c r="N98" s="155"/>
      <c r="O98" s="146"/>
      <c r="P98" s="155"/>
      <c r="Q98" s="157"/>
      <c r="R98" s="52">
        <v>201</v>
      </c>
      <c r="S98" s="114">
        <v>102</v>
      </c>
      <c r="T98" s="53" t="s">
        <v>282</v>
      </c>
      <c r="U98" s="137"/>
      <c r="V98" s="140"/>
      <c r="W98" s="142"/>
      <c r="X98" s="62"/>
    </row>
    <row r="99" spans="3:24" ht="45" customHeight="1" x14ac:dyDescent="0.25">
      <c r="C99" s="141"/>
      <c r="D99" s="141"/>
      <c r="E99" s="141"/>
      <c r="F99" s="141"/>
      <c r="G99" s="141"/>
      <c r="H99" s="141"/>
      <c r="I99" s="141"/>
      <c r="J99" s="141"/>
      <c r="K99" s="135"/>
      <c r="L99" s="149"/>
      <c r="M99" s="138"/>
      <c r="N99" s="117" t="s">
        <v>284</v>
      </c>
      <c r="O99" s="2" t="s">
        <v>110</v>
      </c>
      <c r="P99" s="1" t="s">
        <v>94</v>
      </c>
      <c r="Q99" s="158"/>
      <c r="R99" s="46" t="s">
        <v>147</v>
      </c>
      <c r="S99" s="113" t="s">
        <v>283</v>
      </c>
      <c r="T99" s="113" t="s">
        <v>148</v>
      </c>
      <c r="U99" s="138"/>
      <c r="V99" s="141"/>
      <c r="W99" s="142"/>
      <c r="X99" s="62"/>
    </row>
    <row r="100" spans="3:24" x14ac:dyDescent="0.25">
      <c r="C100" s="11">
        <v>76</v>
      </c>
      <c r="D100" s="29">
        <v>1273106</v>
      </c>
      <c r="E100" s="23" t="s">
        <v>60</v>
      </c>
      <c r="F100" s="23" t="s">
        <v>106</v>
      </c>
      <c r="G100" s="122" t="s">
        <v>61</v>
      </c>
      <c r="H100" s="76">
        <v>43101</v>
      </c>
      <c r="I100" s="30">
        <v>9901405736</v>
      </c>
      <c r="J100" s="30">
        <v>1273106</v>
      </c>
      <c r="K100" s="28">
        <v>72.540000000000006</v>
      </c>
      <c r="L100" s="12">
        <v>31</v>
      </c>
      <c r="M100" s="29">
        <v>535.94000000000005</v>
      </c>
      <c r="N100" s="109">
        <v>801.26</v>
      </c>
      <c r="O100" s="4">
        <f t="shared" ref="O100:O134" si="13">+K100*L100</f>
        <v>2248.7400000000002</v>
      </c>
      <c r="P100" s="13">
        <v>250</v>
      </c>
      <c r="Q100" s="49">
        <f>N100+O100+P100</f>
        <v>3300</v>
      </c>
      <c r="R100" s="48">
        <f t="shared" ref="R100:R134" si="14">ROUND((N100+O100)*4.83%,2)</f>
        <v>147.32</v>
      </c>
      <c r="S100" s="48"/>
      <c r="T100" s="48"/>
      <c r="U100" s="48">
        <f t="shared" ref="U100:U134" si="15">ROUND(SUM(R100:T100),2)</f>
        <v>147.32</v>
      </c>
      <c r="V100" s="45">
        <f t="shared" ref="V100:V134" si="16">ROUND(Q100-U100,2)</f>
        <v>3152.68</v>
      </c>
      <c r="W100" s="65">
        <v>3164078632</v>
      </c>
      <c r="X100" s="62" t="s">
        <v>218</v>
      </c>
    </row>
    <row r="101" spans="3:24" x14ac:dyDescent="0.25">
      <c r="C101" s="11">
        <v>77</v>
      </c>
      <c r="D101" s="29"/>
      <c r="E101" s="22" t="s">
        <v>60</v>
      </c>
      <c r="F101" s="43" t="s">
        <v>105</v>
      </c>
      <c r="G101" s="30" t="s">
        <v>273</v>
      </c>
      <c r="H101" s="76">
        <v>44105</v>
      </c>
      <c r="I101" s="30">
        <v>9901433975</v>
      </c>
      <c r="J101" s="30">
        <v>1273209</v>
      </c>
      <c r="K101" s="21">
        <v>72.540000000000006</v>
      </c>
      <c r="L101" s="42">
        <v>31</v>
      </c>
      <c r="M101" s="29">
        <v>570.62</v>
      </c>
      <c r="N101" s="109">
        <v>801.26</v>
      </c>
      <c r="O101" s="4">
        <f t="shared" si="13"/>
        <v>2248.7400000000002</v>
      </c>
      <c r="P101" s="13">
        <v>250</v>
      </c>
      <c r="Q101" s="49">
        <f t="shared" ref="Q101" si="17">N101+O101+P101</f>
        <v>3300</v>
      </c>
      <c r="R101" s="48">
        <f t="shared" si="14"/>
        <v>147.32</v>
      </c>
      <c r="S101" s="48"/>
      <c r="T101" s="48"/>
      <c r="U101" s="48">
        <f t="shared" si="15"/>
        <v>147.32</v>
      </c>
      <c r="V101" s="45">
        <f t="shared" si="16"/>
        <v>3152.68</v>
      </c>
      <c r="W101" s="65"/>
      <c r="X101" s="62"/>
    </row>
    <row r="102" spans="3:24" x14ac:dyDescent="0.25">
      <c r="C102" s="11">
        <v>78</v>
      </c>
      <c r="D102" s="29">
        <v>1273107</v>
      </c>
      <c r="E102" s="23" t="s">
        <v>60</v>
      </c>
      <c r="F102" s="23" t="s">
        <v>106</v>
      </c>
      <c r="G102" s="30" t="s">
        <v>62</v>
      </c>
      <c r="H102" s="76">
        <v>41687</v>
      </c>
      <c r="I102" s="30">
        <v>990099346</v>
      </c>
      <c r="J102" s="30">
        <v>1273107</v>
      </c>
      <c r="K102" s="28">
        <v>72.540000000000006</v>
      </c>
      <c r="L102" s="42">
        <v>31</v>
      </c>
      <c r="M102" s="29">
        <v>535.94000000000005</v>
      </c>
      <c r="N102" s="109">
        <v>801.26</v>
      </c>
      <c r="O102" s="4">
        <f t="shared" si="13"/>
        <v>2248.7400000000002</v>
      </c>
      <c r="P102" s="13">
        <v>250</v>
      </c>
      <c r="Q102" s="49">
        <f t="shared" ref="Q102:Q134" si="18">N102+O102+P102</f>
        <v>3300</v>
      </c>
      <c r="R102" s="48">
        <f t="shared" si="14"/>
        <v>147.32</v>
      </c>
      <c r="S102" s="48"/>
      <c r="T102" s="48"/>
      <c r="U102" s="48">
        <f t="shared" si="15"/>
        <v>147.32</v>
      </c>
      <c r="V102" s="45">
        <f t="shared" si="16"/>
        <v>3152.68</v>
      </c>
      <c r="W102" s="35">
        <v>3216001659</v>
      </c>
      <c r="X102" s="62" t="s">
        <v>219</v>
      </c>
    </row>
    <row r="103" spans="3:24" x14ac:dyDescent="0.25">
      <c r="C103" s="11">
        <v>79</v>
      </c>
      <c r="D103" s="29">
        <v>1273108</v>
      </c>
      <c r="E103" s="23" t="s">
        <v>60</v>
      </c>
      <c r="F103" s="23" t="s">
        <v>106</v>
      </c>
      <c r="G103" s="30" t="s">
        <v>63</v>
      </c>
      <c r="H103" s="76">
        <v>37258</v>
      </c>
      <c r="I103" s="30">
        <v>9901433915</v>
      </c>
      <c r="J103" s="30">
        <v>1273108</v>
      </c>
      <c r="K103" s="28">
        <v>72.540000000000006</v>
      </c>
      <c r="L103" s="42">
        <v>31</v>
      </c>
      <c r="M103" s="29">
        <v>535.94000000000005</v>
      </c>
      <c r="N103" s="109">
        <v>801.26</v>
      </c>
      <c r="O103" s="4">
        <f t="shared" si="13"/>
        <v>2248.7400000000002</v>
      </c>
      <c r="P103" s="13">
        <v>250</v>
      </c>
      <c r="Q103" s="49">
        <f t="shared" si="18"/>
        <v>3300</v>
      </c>
      <c r="R103" s="48">
        <f t="shared" si="14"/>
        <v>147.32</v>
      </c>
      <c r="S103" s="48"/>
      <c r="T103" s="48"/>
      <c r="U103" s="48">
        <f t="shared" si="15"/>
        <v>147.32</v>
      </c>
      <c r="V103" s="45">
        <f t="shared" si="16"/>
        <v>3152.68</v>
      </c>
      <c r="W103" s="35">
        <v>3216001457</v>
      </c>
      <c r="X103" s="62" t="s">
        <v>220</v>
      </c>
    </row>
    <row r="104" spans="3:24" x14ac:dyDescent="0.25">
      <c r="C104" s="11">
        <v>80</v>
      </c>
      <c r="D104" s="29">
        <v>1273110</v>
      </c>
      <c r="E104" s="23" t="s">
        <v>60</v>
      </c>
      <c r="F104" s="23" t="s">
        <v>106</v>
      </c>
      <c r="G104" s="30" t="s">
        <v>64</v>
      </c>
      <c r="H104" s="76">
        <v>41276</v>
      </c>
      <c r="I104" s="30">
        <v>99099268</v>
      </c>
      <c r="J104" s="30">
        <v>1273110</v>
      </c>
      <c r="K104" s="28">
        <v>72.540000000000006</v>
      </c>
      <c r="L104" s="42">
        <v>31</v>
      </c>
      <c r="M104" s="29">
        <v>535.94000000000005</v>
      </c>
      <c r="N104" s="109">
        <v>801.26</v>
      </c>
      <c r="O104" s="4">
        <f t="shared" si="13"/>
        <v>2248.7400000000002</v>
      </c>
      <c r="P104" s="13">
        <v>250</v>
      </c>
      <c r="Q104" s="49">
        <f t="shared" si="18"/>
        <v>3300</v>
      </c>
      <c r="R104" s="48">
        <f t="shared" si="14"/>
        <v>147.32</v>
      </c>
      <c r="S104" s="48"/>
      <c r="T104" s="48"/>
      <c r="U104" s="48">
        <f t="shared" si="15"/>
        <v>147.32</v>
      </c>
      <c r="V104" s="45">
        <f t="shared" si="16"/>
        <v>3152.68</v>
      </c>
      <c r="W104" s="35">
        <v>3216004468</v>
      </c>
      <c r="X104" s="62" t="s">
        <v>223</v>
      </c>
    </row>
    <row r="105" spans="3:24" x14ac:dyDescent="0.25">
      <c r="C105" s="11">
        <v>81</v>
      </c>
      <c r="D105" s="29">
        <v>1273111</v>
      </c>
      <c r="E105" s="23" t="s">
        <v>60</v>
      </c>
      <c r="F105" s="23" t="s">
        <v>106</v>
      </c>
      <c r="G105" s="30" t="s">
        <v>65</v>
      </c>
      <c r="H105" s="76">
        <v>39326</v>
      </c>
      <c r="I105" s="30">
        <v>9901433919</v>
      </c>
      <c r="J105" s="30">
        <v>1273111</v>
      </c>
      <c r="K105" s="28">
        <v>72.540000000000006</v>
      </c>
      <c r="L105" s="42">
        <v>31</v>
      </c>
      <c r="M105" s="29">
        <v>535.94000000000005</v>
      </c>
      <c r="N105" s="109">
        <v>801.26</v>
      </c>
      <c r="O105" s="4">
        <f t="shared" si="13"/>
        <v>2248.7400000000002</v>
      </c>
      <c r="P105" s="13">
        <v>250</v>
      </c>
      <c r="Q105" s="49">
        <f t="shared" si="18"/>
        <v>3300</v>
      </c>
      <c r="R105" s="48">
        <f t="shared" si="14"/>
        <v>147.32</v>
      </c>
      <c r="S105" s="48"/>
      <c r="T105" s="48"/>
      <c r="U105" s="48">
        <f t="shared" si="15"/>
        <v>147.32</v>
      </c>
      <c r="V105" s="45">
        <f t="shared" si="16"/>
        <v>3152.68</v>
      </c>
      <c r="W105" s="35">
        <v>3164033390</v>
      </c>
      <c r="X105" s="62" t="s">
        <v>224</v>
      </c>
    </row>
    <row r="106" spans="3:24" x14ac:dyDescent="0.25">
      <c r="C106" s="11">
        <v>82</v>
      </c>
      <c r="D106" s="29">
        <v>1273114</v>
      </c>
      <c r="E106" s="23" t="s">
        <v>60</v>
      </c>
      <c r="F106" s="23" t="s">
        <v>106</v>
      </c>
      <c r="G106" s="30" t="s">
        <v>66</v>
      </c>
      <c r="H106" s="76">
        <v>38384</v>
      </c>
      <c r="I106" s="30">
        <v>9901433922</v>
      </c>
      <c r="J106" s="30">
        <v>1273114</v>
      </c>
      <c r="K106" s="28">
        <v>72.540000000000006</v>
      </c>
      <c r="L106" s="42">
        <v>31</v>
      </c>
      <c r="M106" s="29">
        <v>535.94000000000005</v>
      </c>
      <c r="N106" s="109">
        <v>801.26</v>
      </c>
      <c r="O106" s="4">
        <f t="shared" si="13"/>
        <v>2248.7400000000002</v>
      </c>
      <c r="P106" s="13">
        <v>250</v>
      </c>
      <c r="Q106" s="49">
        <f t="shared" si="18"/>
        <v>3300</v>
      </c>
      <c r="R106" s="48">
        <f t="shared" si="14"/>
        <v>147.32</v>
      </c>
      <c r="S106" s="48"/>
      <c r="T106" s="48"/>
      <c r="U106" s="48">
        <f t="shared" si="15"/>
        <v>147.32</v>
      </c>
      <c r="V106" s="45">
        <f t="shared" si="16"/>
        <v>3152.68</v>
      </c>
      <c r="W106" s="35">
        <v>3216001865</v>
      </c>
      <c r="X106" s="62" t="s">
        <v>227</v>
      </c>
    </row>
    <row r="107" spans="3:24" x14ac:dyDescent="0.25">
      <c r="C107" s="11">
        <v>83</v>
      </c>
      <c r="D107" s="29">
        <v>1273115</v>
      </c>
      <c r="E107" s="23" t="s">
        <v>60</v>
      </c>
      <c r="F107" s="23" t="s">
        <v>106</v>
      </c>
      <c r="G107" s="30" t="s">
        <v>67</v>
      </c>
      <c r="H107" s="76">
        <v>38355</v>
      </c>
      <c r="I107" s="30">
        <v>9901433923</v>
      </c>
      <c r="J107" s="30">
        <v>1273115</v>
      </c>
      <c r="K107" s="28">
        <v>72.540000000000006</v>
      </c>
      <c r="L107" s="42">
        <v>31</v>
      </c>
      <c r="M107" s="29">
        <v>535.94000000000005</v>
      </c>
      <c r="N107" s="109">
        <v>801.26</v>
      </c>
      <c r="O107" s="4">
        <f t="shared" si="13"/>
        <v>2248.7400000000002</v>
      </c>
      <c r="P107" s="13">
        <v>250</v>
      </c>
      <c r="Q107" s="49">
        <f t="shared" si="18"/>
        <v>3300</v>
      </c>
      <c r="R107" s="48">
        <f t="shared" si="14"/>
        <v>147.32</v>
      </c>
      <c r="S107" s="48"/>
      <c r="T107" s="48">
        <v>1036.75</v>
      </c>
      <c r="U107" s="48">
        <f t="shared" si="15"/>
        <v>1184.07</v>
      </c>
      <c r="V107" s="45">
        <f t="shared" si="16"/>
        <v>2115.9299999999998</v>
      </c>
      <c r="W107" s="35">
        <v>3216001829</v>
      </c>
      <c r="X107" s="62" t="s">
        <v>228</v>
      </c>
    </row>
    <row r="108" spans="3:24" x14ac:dyDescent="0.25">
      <c r="C108" s="11">
        <v>84</v>
      </c>
      <c r="D108" s="29">
        <v>1273116</v>
      </c>
      <c r="E108" s="23" t="s">
        <v>60</v>
      </c>
      <c r="F108" s="23" t="s">
        <v>106</v>
      </c>
      <c r="G108" s="30" t="s">
        <v>68</v>
      </c>
      <c r="H108" s="76">
        <v>38355</v>
      </c>
      <c r="I108" s="30">
        <v>9901433924</v>
      </c>
      <c r="J108" s="30">
        <v>1273116</v>
      </c>
      <c r="K108" s="28">
        <v>72.540000000000006</v>
      </c>
      <c r="L108" s="42">
        <v>31</v>
      </c>
      <c r="M108" s="29">
        <v>535.94000000000005</v>
      </c>
      <c r="N108" s="109">
        <v>801.26</v>
      </c>
      <c r="O108" s="4">
        <f t="shared" si="13"/>
        <v>2248.7400000000002</v>
      </c>
      <c r="P108" s="13">
        <v>250</v>
      </c>
      <c r="Q108" s="49">
        <f t="shared" si="18"/>
        <v>3300</v>
      </c>
      <c r="R108" s="48">
        <f t="shared" si="14"/>
        <v>147.32</v>
      </c>
      <c r="S108" s="48"/>
      <c r="T108" s="48"/>
      <c r="U108" s="48">
        <f t="shared" si="15"/>
        <v>147.32</v>
      </c>
      <c r="V108" s="45">
        <f t="shared" si="16"/>
        <v>3152.68</v>
      </c>
      <c r="W108" s="35">
        <v>3216001833</v>
      </c>
      <c r="X108" s="62" t="s">
        <v>229</v>
      </c>
    </row>
    <row r="109" spans="3:24" x14ac:dyDescent="0.25">
      <c r="C109" s="11">
        <v>85</v>
      </c>
      <c r="D109" s="29">
        <v>1273119</v>
      </c>
      <c r="E109" s="23" t="s">
        <v>60</v>
      </c>
      <c r="F109" s="23" t="s">
        <v>106</v>
      </c>
      <c r="G109" s="30" t="s">
        <v>69</v>
      </c>
      <c r="H109" s="76">
        <v>38720</v>
      </c>
      <c r="I109" s="30">
        <v>9901433925</v>
      </c>
      <c r="J109" s="30">
        <v>1273119</v>
      </c>
      <c r="K109" s="28">
        <v>72.540000000000006</v>
      </c>
      <c r="L109" s="42">
        <v>31</v>
      </c>
      <c r="M109" s="29">
        <v>535.94000000000005</v>
      </c>
      <c r="N109" s="109">
        <v>801.26</v>
      </c>
      <c r="O109" s="4">
        <f t="shared" si="13"/>
        <v>2248.7400000000002</v>
      </c>
      <c r="P109" s="13">
        <v>250</v>
      </c>
      <c r="Q109" s="49">
        <f t="shared" si="18"/>
        <v>3300</v>
      </c>
      <c r="R109" s="48">
        <f t="shared" si="14"/>
        <v>147.32</v>
      </c>
      <c r="S109" s="48"/>
      <c r="T109" s="48"/>
      <c r="U109" s="48">
        <f t="shared" si="15"/>
        <v>147.32</v>
      </c>
      <c r="V109" s="45">
        <f t="shared" si="16"/>
        <v>3152.68</v>
      </c>
      <c r="W109" s="35">
        <v>4216008623</v>
      </c>
      <c r="X109" s="62" t="s">
        <v>231</v>
      </c>
    </row>
    <row r="110" spans="3:24" x14ac:dyDescent="0.25">
      <c r="C110" s="11">
        <v>86</v>
      </c>
      <c r="D110" s="29">
        <v>1273120</v>
      </c>
      <c r="E110" s="23" t="s">
        <v>60</v>
      </c>
      <c r="F110" s="23" t="s">
        <v>106</v>
      </c>
      <c r="G110" s="30" t="s">
        <v>70</v>
      </c>
      <c r="H110" s="76">
        <v>42311</v>
      </c>
      <c r="I110" s="30">
        <v>990101997</v>
      </c>
      <c r="J110" s="30">
        <v>1273120</v>
      </c>
      <c r="K110" s="28">
        <v>72.540000000000006</v>
      </c>
      <c r="L110" s="42">
        <v>31</v>
      </c>
      <c r="M110" s="29">
        <v>535.94000000000005</v>
      </c>
      <c r="N110" s="109">
        <v>801.26</v>
      </c>
      <c r="O110" s="4">
        <f t="shared" si="13"/>
        <v>2248.7400000000002</v>
      </c>
      <c r="P110" s="13">
        <v>250</v>
      </c>
      <c r="Q110" s="49">
        <f t="shared" si="18"/>
        <v>3300</v>
      </c>
      <c r="R110" s="48">
        <f t="shared" si="14"/>
        <v>147.32</v>
      </c>
      <c r="S110" s="48"/>
      <c r="T110" s="48"/>
      <c r="U110" s="48">
        <f t="shared" si="15"/>
        <v>147.32</v>
      </c>
      <c r="V110" s="45">
        <f t="shared" si="16"/>
        <v>3152.68</v>
      </c>
      <c r="W110" s="35">
        <v>3164030412</v>
      </c>
      <c r="X110" s="62" t="s">
        <v>232</v>
      </c>
    </row>
    <row r="111" spans="3:24" x14ac:dyDescent="0.25">
      <c r="C111" s="11">
        <v>87</v>
      </c>
      <c r="D111" s="29">
        <v>1273121</v>
      </c>
      <c r="E111" s="23" t="s">
        <v>60</v>
      </c>
      <c r="F111" s="23" t="s">
        <v>106</v>
      </c>
      <c r="G111" s="123" t="s">
        <v>71</v>
      </c>
      <c r="H111" s="81">
        <v>43101</v>
      </c>
      <c r="I111" s="31">
        <v>9901433927</v>
      </c>
      <c r="J111" s="31">
        <v>1273121</v>
      </c>
      <c r="K111" s="28">
        <v>72.540000000000006</v>
      </c>
      <c r="L111" s="42">
        <v>31</v>
      </c>
      <c r="M111" s="29">
        <v>535.94000000000005</v>
      </c>
      <c r="N111" s="109">
        <v>801.26</v>
      </c>
      <c r="O111" s="4">
        <f t="shared" si="13"/>
        <v>2248.7400000000002</v>
      </c>
      <c r="P111" s="13">
        <v>250</v>
      </c>
      <c r="Q111" s="49">
        <f t="shared" si="18"/>
        <v>3300</v>
      </c>
      <c r="R111" s="48">
        <f t="shared" si="14"/>
        <v>147.32</v>
      </c>
      <c r="S111" s="48"/>
      <c r="T111" s="48"/>
      <c r="U111" s="48">
        <f t="shared" si="15"/>
        <v>147.32</v>
      </c>
      <c r="V111" s="45">
        <f t="shared" si="16"/>
        <v>3152.68</v>
      </c>
      <c r="W111" s="42">
        <v>3164079920</v>
      </c>
      <c r="X111" s="62" t="s">
        <v>233</v>
      </c>
    </row>
    <row r="112" spans="3:24" x14ac:dyDescent="0.25">
      <c r="C112" s="11">
        <v>88</v>
      </c>
      <c r="D112" s="29">
        <v>1273122</v>
      </c>
      <c r="E112" s="23" t="s">
        <v>60</v>
      </c>
      <c r="F112" s="23" t="s">
        <v>106</v>
      </c>
      <c r="G112" s="118" t="s">
        <v>72</v>
      </c>
      <c r="H112" s="79">
        <v>42370</v>
      </c>
      <c r="I112" s="44">
        <v>990099324</v>
      </c>
      <c r="J112" s="44">
        <v>1273122</v>
      </c>
      <c r="K112" s="28">
        <v>72.540000000000006</v>
      </c>
      <c r="L112" s="42">
        <v>31</v>
      </c>
      <c r="M112" s="29">
        <v>535.94000000000005</v>
      </c>
      <c r="N112" s="109">
        <v>801.26</v>
      </c>
      <c r="O112" s="4">
        <f t="shared" si="13"/>
        <v>2248.7400000000002</v>
      </c>
      <c r="P112" s="13">
        <v>250</v>
      </c>
      <c r="Q112" s="49">
        <f t="shared" si="18"/>
        <v>3300</v>
      </c>
      <c r="R112" s="48">
        <f t="shared" si="14"/>
        <v>147.32</v>
      </c>
      <c r="S112" s="48"/>
      <c r="T112" s="48"/>
      <c r="U112" s="48">
        <f t="shared" si="15"/>
        <v>147.32</v>
      </c>
      <c r="V112" s="45">
        <f t="shared" si="16"/>
        <v>3152.68</v>
      </c>
      <c r="W112" s="22">
        <v>3229011973</v>
      </c>
      <c r="X112" s="62" t="s">
        <v>234</v>
      </c>
    </row>
    <row r="113" spans="3:24" x14ac:dyDescent="0.25">
      <c r="C113" s="11">
        <v>89</v>
      </c>
      <c r="D113" s="29">
        <v>1273128</v>
      </c>
      <c r="E113" s="23" t="s">
        <v>60</v>
      </c>
      <c r="F113" s="23" t="s">
        <v>106</v>
      </c>
      <c r="G113" s="118" t="s">
        <v>73</v>
      </c>
      <c r="H113" s="79">
        <v>42370</v>
      </c>
      <c r="I113" s="44">
        <v>990099333</v>
      </c>
      <c r="J113" s="44">
        <v>1273128</v>
      </c>
      <c r="K113" s="28">
        <v>72.540000000000006</v>
      </c>
      <c r="L113" s="42">
        <v>31</v>
      </c>
      <c r="M113" s="29">
        <v>535.94000000000005</v>
      </c>
      <c r="N113" s="109">
        <v>801.26</v>
      </c>
      <c r="O113" s="4">
        <f t="shared" si="13"/>
        <v>2248.7400000000002</v>
      </c>
      <c r="P113" s="13">
        <v>250</v>
      </c>
      <c r="Q113" s="49">
        <f t="shared" si="18"/>
        <v>3300</v>
      </c>
      <c r="R113" s="48">
        <f t="shared" si="14"/>
        <v>147.32</v>
      </c>
      <c r="S113" s="48"/>
      <c r="T113" s="48"/>
      <c r="U113" s="48">
        <f t="shared" si="15"/>
        <v>147.32</v>
      </c>
      <c r="V113" s="45">
        <f t="shared" si="16"/>
        <v>3152.68</v>
      </c>
      <c r="W113" s="35">
        <v>3287008934</v>
      </c>
      <c r="X113" s="62" t="s">
        <v>235</v>
      </c>
    </row>
    <row r="114" spans="3:24" x14ac:dyDescent="0.25">
      <c r="C114" s="11">
        <v>90</v>
      </c>
      <c r="D114" s="29">
        <v>1273123</v>
      </c>
      <c r="E114" s="23" t="s">
        <v>60</v>
      </c>
      <c r="F114" s="23" t="s">
        <v>106</v>
      </c>
      <c r="G114" s="44" t="s">
        <v>74</v>
      </c>
      <c r="H114" s="79">
        <v>38718</v>
      </c>
      <c r="I114" s="44">
        <v>9901351185</v>
      </c>
      <c r="J114" s="44">
        <v>1273123</v>
      </c>
      <c r="K114" s="28">
        <v>72.540000000000006</v>
      </c>
      <c r="L114" s="42">
        <v>31</v>
      </c>
      <c r="M114" s="29">
        <v>535.94000000000005</v>
      </c>
      <c r="N114" s="109">
        <v>801.26</v>
      </c>
      <c r="O114" s="4">
        <f t="shared" si="13"/>
        <v>2248.7400000000002</v>
      </c>
      <c r="P114" s="13">
        <v>250</v>
      </c>
      <c r="Q114" s="49">
        <f t="shared" si="18"/>
        <v>3300</v>
      </c>
      <c r="R114" s="48">
        <f t="shared" si="14"/>
        <v>147.32</v>
      </c>
      <c r="S114" s="48"/>
      <c r="T114" s="48"/>
      <c r="U114" s="48">
        <f t="shared" si="15"/>
        <v>147.32</v>
      </c>
      <c r="V114" s="45">
        <f t="shared" si="16"/>
        <v>3152.68</v>
      </c>
      <c r="W114" s="35">
        <v>3287036198</v>
      </c>
      <c r="X114" s="62" t="s">
        <v>236</v>
      </c>
    </row>
    <row r="115" spans="3:24" x14ac:dyDescent="0.25">
      <c r="C115" s="11">
        <v>91</v>
      </c>
      <c r="D115" s="29">
        <v>1273125</v>
      </c>
      <c r="E115" s="23" t="s">
        <v>60</v>
      </c>
      <c r="F115" s="23" t="s">
        <v>106</v>
      </c>
      <c r="G115" s="44" t="s">
        <v>75</v>
      </c>
      <c r="H115" s="79">
        <v>38718</v>
      </c>
      <c r="I115" s="44">
        <v>9901361506</v>
      </c>
      <c r="J115" s="44">
        <v>1273125</v>
      </c>
      <c r="K115" s="28">
        <v>72.540000000000006</v>
      </c>
      <c r="L115" s="42">
        <v>31</v>
      </c>
      <c r="M115" s="29">
        <v>535.94000000000005</v>
      </c>
      <c r="N115" s="109">
        <v>801.26</v>
      </c>
      <c r="O115" s="4">
        <f t="shared" si="13"/>
        <v>2248.7400000000002</v>
      </c>
      <c r="P115" s="13">
        <v>250</v>
      </c>
      <c r="Q115" s="49">
        <f t="shared" si="18"/>
        <v>3300</v>
      </c>
      <c r="R115" s="48">
        <f t="shared" si="14"/>
        <v>147.32</v>
      </c>
      <c r="S115" s="48"/>
      <c r="T115" s="48"/>
      <c r="U115" s="48">
        <f t="shared" si="15"/>
        <v>147.32</v>
      </c>
      <c r="V115" s="45">
        <f t="shared" si="16"/>
        <v>3152.68</v>
      </c>
      <c r="W115" s="35">
        <v>3164074549</v>
      </c>
      <c r="X115" s="62" t="s">
        <v>237</v>
      </c>
    </row>
    <row r="116" spans="3:24" x14ac:dyDescent="0.25">
      <c r="C116" s="11">
        <v>92</v>
      </c>
      <c r="D116" s="29">
        <v>1273127</v>
      </c>
      <c r="E116" s="23" t="s">
        <v>60</v>
      </c>
      <c r="F116" s="23" t="s">
        <v>106</v>
      </c>
      <c r="G116" s="44" t="s">
        <v>76</v>
      </c>
      <c r="H116" s="82"/>
      <c r="I116" s="44">
        <v>9901451093</v>
      </c>
      <c r="J116" s="44">
        <v>1273127</v>
      </c>
      <c r="K116" s="28">
        <v>72.540000000000006</v>
      </c>
      <c r="L116" s="42">
        <v>31</v>
      </c>
      <c r="M116" s="29">
        <v>535.94000000000005</v>
      </c>
      <c r="N116" s="109">
        <v>801.26</v>
      </c>
      <c r="O116" s="4">
        <f t="shared" si="13"/>
        <v>2248.7400000000002</v>
      </c>
      <c r="P116" s="13">
        <v>250</v>
      </c>
      <c r="Q116" s="49">
        <f t="shared" si="18"/>
        <v>3300</v>
      </c>
      <c r="R116" s="48">
        <f t="shared" si="14"/>
        <v>147.32</v>
      </c>
      <c r="S116" s="48"/>
      <c r="T116" s="48"/>
      <c r="U116" s="48">
        <f t="shared" si="15"/>
        <v>147.32</v>
      </c>
      <c r="V116" s="45">
        <f t="shared" si="16"/>
        <v>3152.68</v>
      </c>
      <c r="W116" s="65">
        <v>3164079952</v>
      </c>
      <c r="X116" s="62" t="s">
        <v>238</v>
      </c>
    </row>
    <row r="117" spans="3:24" x14ac:dyDescent="0.25">
      <c r="C117" s="11">
        <v>93</v>
      </c>
      <c r="D117" s="29">
        <v>1273129</v>
      </c>
      <c r="E117" s="23" t="s">
        <v>60</v>
      </c>
      <c r="F117" s="23" t="s">
        <v>106</v>
      </c>
      <c r="G117" s="44" t="s">
        <v>77</v>
      </c>
      <c r="H117" s="79">
        <v>43101</v>
      </c>
      <c r="I117" s="44">
        <v>9901349727</v>
      </c>
      <c r="J117" s="44">
        <v>1273129</v>
      </c>
      <c r="K117" s="28">
        <v>72.540000000000006</v>
      </c>
      <c r="L117" s="42">
        <v>31</v>
      </c>
      <c r="M117" s="29">
        <v>535.94000000000005</v>
      </c>
      <c r="N117" s="109">
        <v>801.26</v>
      </c>
      <c r="O117" s="4">
        <f t="shared" si="13"/>
        <v>2248.7400000000002</v>
      </c>
      <c r="P117" s="13">
        <v>250</v>
      </c>
      <c r="Q117" s="49">
        <f t="shared" si="18"/>
        <v>3300</v>
      </c>
      <c r="R117" s="48">
        <f t="shared" si="14"/>
        <v>147.32</v>
      </c>
      <c r="S117" s="48"/>
      <c r="T117" s="48"/>
      <c r="U117" s="48">
        <f t="shared" si="15"/>
        <v>147.32</v>
      </c>
      <c r="V117" s="45">
        <f t="shared" si="16"/>
        <v>3152.68</v>
      </c>
      <c r="W117" s="65">
        <v>3164072945</v>
      </c>
      <c r="X117" s="62" t="s">
        <v>239</v>
      </c>
    </row>
    <row r="118" spans="3:24" x14ac:dyDescent="0.25">
      <c r="C118" s="11">
        <v>94</v>
      </c>
      <c r="D118" s="29">
        <v>1273140</v>
      </c>
      <c r="E118" s="23" t="s">
        <v>60</v>
      </c>
      <c r="F118" s="23" t="s">
        <v>106</v>
      </c>
      <c r="G118" s="44" t="s">
        <v>78</v>
      </c>
      <c r="H118" s="79">
        <v>43101</v>
      </c>
      <c r="I118" s="44">
        <v>9901351286</v>
      </c>
      <c r="J118" s="44">
        <v>1273140</v>
      </c>
      <c r="K118" s="28">
        <v>72.540000000000006</v>
      </c>
      <c r="L118" s="42">
        <v>31</v>
      </c>
      <c r="M118" s="29">
        <v>535.94000000000005</v>
      </c>
      <c r="N118" s="109">
        <v>801.26</v>
      </c>
      <c r="O118" s="4">
        <f t="shared" si="13"/>
        <v>2248.7400000000002</v>
      </c>
      <c r="P118" s="13">
        <v>250</v>
      </c>
      <c r="Q118" s="49">
        <f t="shared" si="18"/>
        <v>3300</v>
      </c>
      <c r="R118" s="48">
        <f t="shared" si="14"/>
        <v>147.32</v>
      </c>
      <c r="S118" s="48"/>
      <c r="T118" s="48"/>
      <c r="U118" s="48">
        <f t="shared" si="15"/>
        <v>147.32</v>
      </c>
      <c r="V118" s="45">
        <f t="shared" si="16"/>
        <v>3152.68</v>
      </c>
      <c r="W118" s="65">
        <v>3287032954</v>
      </c>
      <c r="X118" s="62" t="s">
        <v>240</v>
      </c>
    </row>
    <row r="119" spans="3:24" x14ac:dyDescent="0.25">
      <c r="C119" s="11">
        <v>95</v>
      </c>
      <c r="D119" s="29">
        <v>1273124</v>
      </c>
      <c r="E119" s="23" t="s">
        <v>60</v>
      </c>
      <c r="F119" s="23" t="s">
        <v>106</v>
      </c>
      <c r="G119" s="44" t="s">
        <v>79</v>
      </c>
      <c r="H119" s="79">
        <v>43101</v>
      </c>
      <c r="I119" s="44">
        <v>9901349728</v>
      </c>
      <c r="J119" s="44">
        <v>1273124</v>
      </c>
      <c r="K119" s="28">
        <v>72.540000000000006</v>
      </c>
      <c r="L119" s="42">
        <v>31</v>
      </c>
      <c r="M119" s="29">
        <v>535.94000000000005</v>
      </c>
      <c r="N119" s="109">
        <v>801.26</v>
      </c>
      <c r="O119" s="4">
        <f t="shared" si="13"/>
        <v>2248.7400000000002</v>
      </c>
      <c r="P119" s="13">
        <v>250</v>
      </c>
      <c r="Q119" s="49">
        <f t="shared" si="18"/>
        <v>3300</v>
      </c>
      <c r="R119" s="48">
        <f t="shared" si="14"/>
        <v>147.32</v>
      </c>
      <c r="S119" s="48"/>
      <c r="T119" s="48"/>
      <c r="U119" s="48">
        <f t="shared" si="15"/>
        <v>147.32</v>
      </c>
      <c r="V119" s="45">
        <f t="shared" si="16"/>
        <v>3152.68</v>
      </c>
      <c r="W119" s="65">
        <v>3654013124</v>
      </c>
      <c r="X119" s="62" t="s">
        <v>241</v>
      </c>
    </row>
    <row r="120" spans="3:24" x14ac:dyDescent="0.25">
      <c r="C120" s="11">
        <v>96</v>
      </c>
      <c r="D120" s="29">
        <v>1273136</v>
      </c>
      <c r="E120" s="23" t="s">
        <v>60</v>
      </c>
      <c r="F120" s="23" t="s">
        <v>106</v>
      </c>
      <c r="G120" s="118" t="s">
        <v>80</v>
      </c>
      <c r="H120" s="79">
        <v>43101</v>
      </c>
      <c r="I120" s="44">
        <v>9901349729</v>
      </c>
      <c r="J120" s="44">
        <v>1273136</v>
      </c>
      <c r="K120" s="28">
        <v>72.540000000000006</v>
      </c>
      <c r="L120" s="42">
        <v>31</v>
      </c>
      <c r="M120" s="29">
        <v>535.94000000000005</v>
      </c>
      <c r="N120" s="109">
        <v>801.26</v>
      </c>
      <c r="O120" s="4">
        <f t="shared" si="13"/>
        <v>2248.7400000000002</v>
      </c>
      <c r="P120" s="13">
        <v>250</v>
      </c>
      <c r="Q120" s="49">
        <f t="shared" si="18"/>
        <v>3300</v>
      </c>
      <c r="R120" s="48">
        <f t="shared" si="14"/>
        <v>147.32</v>
      </c>
      <c r="S120" s="48"/>
      <c r="T120" s="48"/>
      <c r="U120" s="48">
        <f t="shared" si="15"/>
        <v>147.32</v>
      </c>
      <c r="V120" s="45">
        <f t="shared" si="16"/>
        <v>3152.68</v>
      </c>
      <c r="W120" s="65">
        <v>3164072894</v>
      </c>
      <c r="X120" s="62" t="s">
        <v>242</v>
      </c>
    </row>
    <row r="121" spans="3:24" x14ac:dyDescent="0.25">
      <c r="C121" s="11">
        <v>97</v>
      </c>
      <c r="D121" s="29">
        <v>1273137</v>
      </c>
      <c r="E121" s="23" t="s">
        <v>60</v>
      </c>
      <c r="F121" s="23" t="s">
        <v>106</v>
      </c>
      <c r="G121" s="44" t="s">
        <v>81</v>
      </c>
      <c r="H121" s="79">
        <v>43101</v>
      </c>
      <c r="I121" s="44">
        <v>9901349730</v>
      </c>
      <c r="J121" s="44">
        <v>1273137</v>
      </c>
      <c r="K121" s="28">
        <v>72.540000000000006</v>
      </c>
      <c r="L121" s="42">
        <v>31</v>
      </c>
      <c r="M121" s="29">
        <v>535.94000000000005</v>
      </c>
      <c r="N121" s="109">
        <v>801.26</v>
      </c>
      <c r="O121" s="4">
        <f t="shared" si="13"/>
        <v>2248.7400000000002</v>
      </c>
      <c r="P121" s="13">
        <v>250</v>
      </c>
      <c r="Q121" s="49">
        <f t="shared" si="18"/>
        <v>3300</v>
      </c>
      <c r="R121" s="48">
        <f t="shared" si="14"/>
        <v>147.32</v>
      </c>
      <c r="S121" s="48"/>
      <c r="T121" s="48"/>
      <c r="U121" s="48">
        <f t="shared" si="15"/>
        <v>147.32</v>
      </c>
      <c r="V121" s="45">
        <f t="shared" si="16"/>
        <v>3152.68</v>
      </c>
      <c r="W121" s="65">
        <v>3287032867</v>
      </c>
      <c r="X121" s="62" t="s">
        <v>243</v>
      </c>
    </row>
    <row r="122" spans="3:24" x14ac:dyDescent="0.25">
      <c r="C122" s="11">
        <v>98</v>
      </c>
      <c r="D122" s="29">
        <v>1273132</v>
      </c>
      <c r="E122" s="23" t="s">
        <v>60</v>
      </c>
      <c r="F122" s="23" t="s">
        <v>106</v>
      </c>
      <c r="G122" s="44" t="s">
        <v>82</v>
      </c>
      <c r="H122" s="79">
        <v>43101</v>
      </c>
      <c r="I122" s="44">
        <v>9901355145</v>
      </c>
      <c r="J122" s="44">
        <v>1273132</v>
      </c>
      <c r="K122" s="28">
        <v>72.540000000000006</v>
      </c>
      <c r="L122" s="42">
        <v>31</v>
      </c>
      <c r="M122" s="29">
        <v>535.94000000000005</v>
      </c>
      <c r="N122" s="109">
        <v>801.26</v>
      </c>
      <c r="O122" s="4">
        <f t="shared" si="13"/>
        <v>2248.7400000000002</v>
      </c>
      <c r="P122" s="13">
        <v>250</v>
      </c>
      <c r="Q122" s="49">
        <f t="shared" si="18"/>
        <v>3300</v>
      </c>
      <c r="R122" s="48">
        <f t="shared" si="14"/>
        <v>147.32</v>
      </c>
      <c r="S122" s="48"/>
      <c r="T122" s="48"/>
      <c r="U122" s="48">
        <f t="shared" si="15"/>
        <v>147.32</v>
      </c>
      <c r="V122" s="45">
        <f t="shared" si="16"/>
        <v>3152.68</v>
      </c>
      <c r="W122" s="65">
        <v>3686024851</v>
      </c>
      <c r="X122" s="62" t="s">
        <v>244</v>
      </c>
    </row>
    <row r="123" spans="3:24" x14ac:dyDescent="0.25">
      <c r="C123" s="11">
        <v>99</v>
      </c>
      <c r="D123" s="29">
        <v>1273139</v>
      </c>
      <c r="E123" s="23" t="s">
        <v>60</v>
      </c>
      <c r="F123" s="23" t="s">
        <v>106</v>
      </c>
      <c r="G123" s="118" t="s">
        <v>83</v>
      </c>
      <c r="H123" s="79">
        <v>43101</v>
      </c>
      <c r="I123" s="44">
        <v>990099265</v>
      </c>
      <c r="J123" s="44">
        <v>1273139</v>
      </c>
      <c r="K123" s="28">
        <v>72.540000000000006</v>
      </c>
      <c r="L123" s="42">
        <v>31</v>
      </c>
      <c r="M123" s="29">
        <v>535.94000000000005</v>
      </c>
      <c r="N123" s="109">
        <v>801.26</v>
      </c>
      <c r="O123" s="4">
        <f t="shared" si="13"/>
        <v>2248.7400000000002</v>
      </c>
      <c r="P123" s="13">
        <v>250</v>
      </c>
      <c r="Q123" s="49">
        <f t="shared" si="18"/>
        <v>3300</v>
      </c>
      <c r="R123" s="48">
        <f t="shared" si="14"/>
        <v>147.32</v>
      </c>
      <c r="S123" s="48"/>
      <c r="T123" s="48"/>
      <c r="U123" s="48">
        <f t="shared" si="15"/>
        <v>147.32</v>
      </c>
      <c r="V123" s="45">
        <f t="shared" si="16"/>
        <v>3152.68</v>
      </c>
      <c r="W123" s="66" t="s">
        <v>100</v>
      </c>
      <c r="X123" s="62" t="s">
        <v>245</v>
      </c>
    </row>
    <row r="124" spans="3:24" x14ac:dyDescent="0.25">
      <c r="C124" s="11">
        <v>100</v>
      </c>
      <c r="D124" s="29">
        <v>1273138</v>
      </c>
      <c r="E124" s="23" t="s">
        <v>60</v>
      </c>
      <c r="F124" s="23" t="s">
        <v>106</v>
      </c>
      <c r="G124" s="118" t="s">
        <v>84</v>
      </c>
      <c r="H124" s="79">
        <v>43101</v>
      </c>
      <c r="I124" s="44">
        <v>9901403281</v>
      </c>
      <c r="J124" s="44">
        <v>1273138</v>
      </c>
      <c r="K124" s="28">
        <v>72.540000000000006</v>
      </c>
      <c r="L124" s="42">
        <v>31</v>
      </c>
      <c r="M124" s="29">
        <v>535.94000000000005</v>
      </c>
      <c r="N124" s="109">
        <v>801.26</v>
      </c>
      <c r="O124" s="4">
        <f t="shared" si="13"/>
        <v>2248.7400000000002</v>
      </c>
      <c r="P124" s="13">
        <v>250</v>
      </c>
      <c r="Q124" s="49">
        <f t="shared" si="18"/>
        <v>3300</v>
      </c>
      <c r="R124" s="48">
        <f t="shared" si="14"/>
        <v>147.32</v>
      </c>
      <c r="S124" s="48"/>
      <c r="T124" s="48"/>
      <c r="U124" s="48">
        <f t="shared" si="15"/>
        <v>147.32</v>
      </c>
      <c r="V124" s="45">
        <f t="shared" si="16"/>
        <v>3152.68</v>
      </c>
      <c r="W124" s="35">
        <v>3287038930</v>
      </c>
      <c r="X124" s="62" t="s">
        <v>246</v>
      </c>
    </row>
    <row r="125" spans="3:24" x14ac:dyDescent="0.25">
      <c r="C125" s="11">
        <v>101</v>
      </c>
      <c r="D125" s="29">
        <v>1273133</v>
      </c>
      <c r="E125" s="23" t="s">
        <v>60</v>
      </c>
      <c r="F125" s="23" t="s">
        <v>106</v>
      </c>
      <c r="G125" s="118" t="s">
        <v>85</v>
      </c>
      <c r="H125" s="79">
        <v>43101</v>
      </c>
      <c r="I125" s="44">
        <v>990130745</v>
      </c>
      <c r="J125" s="44">
        <v>1273133</v>
      </c>
      <c r="K125" s="28">
        <v>72.540000000000006</v>
      </c>
      <c r="L125" s="42">
        <v>31</v>
      </c>
      <c r="M125" s="29">
        <v>535.94000000000005</v>
      </c>
      <c r="N125" s="109">
        <v>801.26</v>
      </c>
      <c r="O125" s="4">
        <f t="shared" si="13"/>
        <v>2248.7400000000002</v>
      </c>
      <c r="P125" s="13">
        <v>250</v>
      </c>
      <c r="Q125" s="49">
        <f t="shared" si="18"/>
        <v>3300</v>
      </c>
      <c r="R125" s="48">
        <f t="shared" si="14"/>
        <v>147.32</v>
      </c>
      <c r="S125" s="48"/>
      <c r="T125" s="48">
        <v>417.6</v>
      </c>
      <c r="U125" s="48">
        <f t="shared" si="15"/>
        <v>564.91999999999996</v>
      </c>
      <c r="V125" s="45">
        <f t="shared" si="16"/>
        <v>2735.08</v>
      </c>
      <c r="W125" s="22">
        <v>3661012641</v>
      </c>
      <c r="X125" s="62" t="s">
        <v>247</v>
      </c>
    </row>
    <row r="126" spans="3:24" x14ac:dyDescent="0.25">
      <c r="C126" s="11">
        <v>102</v>
      </c>
      <c r="D126" s="29">
        <v>1273134</v>
      </c>
      <c r="E126" s="23" t="s">
        <v>60</v>
      </c>
      <c r="F126" s="23" t="s">
        <v>106</v>
      </c>
      <c r="G126" s="118" t="s">
        <v>86</v>
      </c>
      <c r="H126" s="79">
        <v>43101</v>
      </c>
      <c r="I126" s="44">
        <v>9901001049</v>
      </c>
      <c r="J126" s="44">
        <v>1273134</v>
      </c>
      <c r="K126" s="28">
        <v>72.540000000000006</v>
      </c>
      <c r="L126" s="42">
        <v>31</v>
      </c>
      <c r="M126" s="29">
        <v>535.94000000000005</v>
      </c>
      <c r="N126" s="109">
        <v>801.26</v>
      </c>
      <c r="O126" s="4">
        <f t="shared" si="13"/>
        <v>2248.7400000000002</v>
      </c>
      <c r="P126" s="13">
        <v>250</v>
      </c>
      <c r="Q126" s="49">
        <f t="shared" si="18"/>
        <v>3300</v>
      </c>
      <c r="R126" s="48">
        <f t="shared" si="14"/>
        <v>147.32</v>
      </c>
      <c r="S126" s="48"/>
      <c r="T126" s="48"/>
      <c r="U126" s="48">
        <f t="shared" si="15"/>
        <v>147.32</v>
      </c>
      <c r="V126" s="45">
        <f t="shared" si="16"/>
        <v>3152.68</v>
      </c>
      <c r="W126" s="35">
        <v>3164040395</v>
      </c>
      <c r="X126" s="62" t="s">
        <v>248</v>
      </c>
    </row>
    <row r="127" spans="3:24" x14ac:dyDescent="0.25">
      <c r="C127" s="11">
        <v>103</v>
      </c>
      <c r="D127" s="29">
        <v>1273130</v>
      </c>
      <c r="E127" s="23" t="s">
        <v>60</v>
      </c>
      <c r="F127" s="23" t="s">
        <v>106</v>
      </c>
      <c r="G127" s="118" t="s">
        <v>121</v>
      </c>
      <c r="H127" s="82"/>
      <c r="I127" s="44">
        <v>9901451119</v>
      </c>
      <c r="J127" s="44">
        <v>1273130</v>
      </c>
      <c r="K127" s="28">
        <v>72.540000000000006</v>
      </c>
      <c r="L127" s="42">
        <v>31</v>
      </c>
      <c r="M127" s="29">
        <v>535.94000000000005</v>
      </c>
      <c r="N127" s="109">
        <v>801.26</v>
      </c>
      <c r="O127" s="4">
        <f t="shared" si="13"/>
        <v>2248.7400000000002</v>
      </c>
      <c r="P127" s="13">
        <v>250</v>
      </c>
      <c r="Q127" s="49">
        <f t="shared" si="18"/>
        <v>3300</v>
      </c>
      <c r="R127" s="48">
        <f t="shared" si="14"/>
        <v>147.32</v>
      </c>
      <c r="S127" s="48"/>
      <c r="T127" s="48"/>
      <c r="U127" s="48">
        <f t="shared" si="15"/>
        <v>147.32</v>
      </c>
      <c r="V127" s="45">
        <f t="shared" si="16"/>
        <v>3152.68</v>
      </c>
      <c r="W127" s="39">
        <v>3164080004</v>
      </c>
      <c r="X127" s="62" t="s">
        <v>249</v>
      </c>
    </row>
    <row r="128" spans="3:24" x14ac:dyDescent="0.25">
      <c r="C128" s="11">
        <v>104</v>
      </c>
      <c r="D128" s="29">
        <v>1273126</v>
      </c>
      <c r="E128" s="23" t="s">
        <v>60</v>
      </c>
      <c r="F128" s="23" t="s">
        <v>106</v>
      </c>
      <c r="G128" s="30" t="s">
        <v>87</v>
      </c>
      <c r="H128" s="76">
        <v>42052</v>
      </c>
      <c r="I128" s="30">
        <v>9901433970</v>
      </c>
      <c r="J128" s="30">
        <v>1273126</v>
      </c>
      <c r="K128" s="21">
        <v>72.540000000000006</v>
      </c>
      <c r="L128" s="42">
        <v>31</v>
      </c>
      <c r="M128" s="29">
        <v>535.94000000000005</v>
      </c>
      <c r="N128" s="109">
        <v>801.26</v>
      </c>
      <c r="O128" s="4">
        <f t="shared" si="13"/>
        <v>2248.7400000000002</v>
      </c>
      <c r="P128" s="13">
        <v>250</v>
      </c>
      <c r="Q128" s="49">
        <f t="shared" si="18"/>
        <v>3300</v>
      </c>
      <c r="R128" s="48">
        <f t="shared" si="14"/>
        <v>147.32</v>
      </c>
      <c r="S128" s="48"/>
      <c r="T128" s="48"/>
      <c r="U128" s="48">
        <f t="shared" si="15"/>
        <v>147.32</v>
      </c>
      <c r="V128" s="45">
        <f t="shared" si="16"/>
        <v>3152.68</v>
      </c>
      <c r="W128" s="35">
        <v>3164072927</v>
      </c>
      <c r="X128" s="62" t="s">
        <v>250</v>
      </c>
    </row>
    <row r="129" spans="2:24" x14ac:dyDescent="0.25">
      <c r="C129" s="11">
        <v>105</v>
      </c>
      <c r="D129" s="29">
        <v>1273118</v>
      </c>
      <c r="E129" s="23" t="s">
        <v>60</v>
      </c>
      <c r="F129" s="23" t="s">
        <v>106</v>
      </c>
      <c r="G129" s="11" t="s">
        <v>116</v>
      </c>
      <c r="H129" s="83"/>
      <c r="I129" s="69">
        <v>9901451097</v>
      </c>
      <c r="J129" s="69">
        <v>1273118</v>
      </c>
      <c r="K129" s="21">
        <v>72.540000000000006</v>
      </c>
      <c r="L129" s="42">
        <v>31</v>
      </c>
      <c r="M129" s="29">
        <v>535.94000000000005</v>
      </c>
      <c r="N129" s="109">
        <v>801.26</v>
      </c>
      <c r="O129" s="4">
        <f t="shared" si="13"/>
        <v>2248.7400000000002</v>
      </c>
      <c r="P129" s="13">
        <v>250</v>
      </c>
      <c r="Q129" s="49">
        <f t="shared" si="18"/>
        <v>3300</v>
      </c>
      <c r="R129" s="48">
        <f t="shared" si="14"/>
        <v>147.32</v>
      </c>
      <c r="S129" s="48"/>
      <c r="T129" s="48"/>
      <c r="U129" s="48">
        <f t="shared" si="15"/>
        <v>147.32</v>
      </c>
      <c r="V129" s="45">
        <f t="shared" si="16"/>
        <v>3152.68</v>
      </c>
      <c r="W129" s="67">
        <v>3164083996</v>
      </c>
      <c r="X129" s="63" t="s">
        <v>252</v>
      </c>
    </row>
    <row r="130" spans="2:24" x14ac:dyDescent="0.25">
      <c r="C130" s="11">
        <v>106</v>
      </c>
      <c r="D130" s="29">
        <v>1273131</v>
      </c>
      <c r="E130" s="23" t="s">
        <v>60</v>
      </c>
      <c r="F130" s="12" t="s">
        <v>106</v>
      </c>
      <c r="G130" s="123" t="s">
        <v>117</v>
      </c>
      <c r="H130" s="84"/>
      <c r="I130" s="31">
        <v>9901433943</v>
      </c>
      <c r="J130" s="31">
        <v>1273131</v>
      </c>
      <c r="K130" s="28">
        <v>72.540000000000006</v>
      </c>
      <c r="L130" s="42">
        <v>31</v>
      </c>
      <c r="M130" s="29">
        <v>535.94000000000005</v>
      </c>
      <c r="N130" s="109">
        <v>801.26</v>
      </c>
      <c r="O130" s="4">
        <f t="shared" si="13"/>
        <v>2248.7400000000002</v>
      </c>
      <c r="P130" s="13">
        <v>250</v>
      </c>
      <c r="Q130" s="49">
        <f t="shared" si="18"/>
        <v>3300</v>
      </c>
      <c r="R130" s="48">
        <f t="shared" si="14"/>
        <v>147.32</v>
      </c>
      <c r="S130" s="48"/>
      <c r="T130" s="48"/>
      <c r="U130" s="48">
        <f t="shared" si="15"/>
        <v>147.32</v>
      </c>
      <c r="V130" s="45">
        <f t="shared" si="16"/>
        <v>3152.68</v>
      </c>
      <c r="W130" s="34">
        <v>3164079984</v>
      </c>
      <c r="X130" s="62"/>
    </row>
    <row r="131" spans="2:24" x14ac:dyDescent="0.25">
      <c r="C131" s="11">
        <v>107</v>
      </c>
      <c r="D131" s="29">
        <v>1273109</v>
      </c>
      <c r="E131" s="43" t="s">
        <v>60</v>
      </c>
      <c r="F131" s="42" t="s">
        <v>106</v>
      </c>
      <c r="G131" s="30" t="s">
        <v>142</v>
      </c>
      <c r="H131" s="76">
        <v>37258</v>
      </c>
      <c r="I131" s="30">
        <v>9901433916</v>
      </c>
      <c r="J131" s="30">
        <v>1273106</v>
      </c>
      <c r="K131" s="28">
        <v>72.540000000000006</v>
      </c>
      <c r="L131" s="42">
        <v>31</v>
      </c>
      <c r="M131" s="29">
        <v>535.94000000000005</v>
      </c>
      <c r="N131" s="109">
        <v>801.26</v>
      </c>
      <c r="O131" s="4">
        <f t="shared" si="13"/>
        <v>2248.7400000000002</v>
      </c>
      <c r="P131" s="13">
        <v>250</v>
      </c>
      <c r="Q131" s="49">
        <f t="shared" si="18"/>
        <v>3300</v>
      </c>
      <c r="R131" s="48">
        <f t="shared" si="14"/>
        <v>147.32</v>
      </c>
      <c r="S131" s="48"/>
      <c r="T131" s="48"/>
      <c r="U131" s="48">
        <f t="shared" si="15"/>
        <v>147.32</v>
      </c>
      <c r="V131" s="45">
        <f t="shared" si="16"/>
        <v>3152.68</v>
      </c>
      <c r="W131" s="34" t="s">
        <v>166</v>
      </c>
      <c r="X131" s="62" t="s">
        <v>221</v>
      </c>
    </row>
    <row r="132" spans="2:24" s="32" customFormat="1" x14ac:dyDescent="0.25">
      <c r="B132" s="10"/>
      <c r="C132" s="11">
        <v>108</v>
      </c>
      <c r="D132" s="29">
        <v>1273112</v>
      </c>
      <c r="E132" s="23" t="s">
        <v>60</v>
      </c>
      <c r="F132" s="23" t="s">
        <v>106</v>
      </c>
      <c r="G132" s="30" t="s">
        <v>128</v>
      </c>
      <c r="H132" s="76">
        <v>38175</v>
      </c>
      <c r="I132" s="30">
        <v>9901433961</v>
      </c>
      <c r="J132" s="30">
        <v>1273112</v>
      </c>
      <c r="K132" s="28">
        <v>72.540000000000006</v>
      </c>
      <c r="L132" s="42">
        <v>31</v>
      </c>
      <c r="M132" s="12">
        <v>535.94000000000005</v>
      </c>
      <c r="N132" s="109">
        <v>801.26</v>
      </c>
      <c r="O132" s="4">
        <f t="shared" si="13"/>
        <v>2248.7400000000002</v>
      </c>
      <c r="P132" s="13">
        <v>250</v>
      </c>
      <c r="Q132" s="49">
        <f t="shared" si="18"/>
        <v>3300</v>
      </c>
      <c r="R132" s="48">
        <f t="shared" si="14"/>
        <v>147.32</v>
      </c>
      <c r="S132" s="48"/>
      <c r="T132" s="48"/>
      <c r="U132" s="48">
        <f t="shared" si="15"/>
        <v>147.32</v>
      </c>
      <c r="V132" s="45">
        <f t="shared" si="16"/>
        <v>3152.68</v>
      </c>
      <c r="W132" s="22">
        <v>3216001916</v>
      </c>
      <c r="X132" s="11" t="s">
        <v>225</v>
      </c>
    </row>
    <row r="133" spans="2:24" s="32" customFormat="1" x14ac:dyDescent="0.25">
      <c r="B133" s="10"/>
      <c r="C133" s="11">
        <v>109</v>
      </c>
      <c r="D133" s="29">
        <v>1273113</v>
      </c>
      <c r="E133" s="43" t="s">
        <v>60</v>
      </c>
      <c r="F133" s="43" t="s">
        <v>106</v>
      </c>
      <c r="G133" s="44" t="s">
        <v>139</v>
      </c>
      <c r="H133" s="82"/>
      <c r="I133" s="44">
        <v>9901451092</v>
      </c>
      <c r="J133" s="44">
        <v>1273113</v>
      </c>
      <c r="K133" s="28">
        <v>72.540000000000006</v>
      </c>
      <c r="L133" s="42">
        <v>31</v>
      </c>
      <c r="M133" s="42">
        <v>535.94000000000005</v>
      </c>
      <c r="N133" s="109">
        <v>801.26</v>
      </c>
      <c r="O133" s="4">
        <f t="shared" si="13"/>
        <v>2248.7400000000002</v>
      </c>
      <c r="P133" s="13">
        <v>250</v>
      </c>
      <c r="Q133" s="49">
        <f t="shared" si="18"/>
        <v>3300</v>
      </c>
      <c r="R133" s="48">
        <f t="shared" si="14"/>
        <v>147.32</v>
      </c>
      <c r="S133" s="48"/>
      <c r="T133" s="48"/>
      <c r="U133" s="48">
        <f t="shared" si="15"/>
        <v>147.32</v>
      </c>
      <c r="V133" s="45">
        <f t="shared" si="16"/>
        <v>3152.68</v>
      </c>
      <c r="W133" s="22" t="s">
        <v>140</v>
      </c>
      <c r="X133" s="11" t="s">
        <v>226</v>
      </c>
    </row>
    <row r="134" spans="2:24" s="32" customFormat="1" x14ac:dyDescent="0.25">
      <c r="B134" s="10"/>
      <c r="C134" s="11">
        <v>110</v>
      </c>
      <c r="D134" s="29">
        <v>1273117</v>
      </c>
      <c r="E134" s="23" t="s">
        <v>60</v>
      </c>
      <c r="F134" s="23" t="s">
        <v>106</v>
      </c>
      <c r="G134" s="30" t="s">
        <v>129</v>
      </c>
      <c r="H134" s="76">
        <v>37299</v>
      </c>
      <c r="I134" s="30">
        <v>9901433962</v>
      </c>
      <c r="J134" s="30">
        <v>1273117</v>
      </c>
      <c r="K134" s="28">
        <v>72.540000000000006</v>
      </c>
      <c r="L134" s="42">
        <v>31</v>
      </c>
      <c r="M134" s="12">
        <v>535.94000000000005</v>
      </c>
      <c r="N134" s="109">
        <v>801.26</v>
      </c>
      <c r="O134" s="4">
        <f t="shared" si="13"/>
        <v>2248.7400000000002</v>
      </c>
      <c r="P134" s="13">
        <v>250</v>
      </c>
      <c r="Q134" s="49">
        <f t="shared" si="18"/>
        <v>3300</v>
      </c>
      <c r="R134" s="48">
        <f t="shared" si="14"/>
        <v>147.32</v>
      </c>
      <c r="S134" s="48"/>
      <c r="T134" s="48"/>
      <c r="U134" s="48">
        <f t="shared" si="15"/>
        <v>147.32</v>
      </c>
      <c r="V134" s="45">
        <f t="shared" si="16"/>
        <v>3152.68</v>
      </c>
      <c r="W134" s="22">
        <v>3216001851</v>
      </c>
      <c r="X134" s="11" t="s">
        <v>230</v>
      </c>
    </row>
    <row r="135" spans="2:24" x14ac:dyDescent="0.25">
      <c r="C135" s="161" t="s">
        <v>114</v>
      </c>
      <c r="D135" s="161"/>
      <c r="E135" s="161"/>
      <c r="F135" s="161"/>
      <c r="G135" s="161"/>
      <c r="H135" s="161"/>
      <c r="I135" s="161"/>
      <c r="J135" s="161"/>
      <c r="K135" s="161"/>
      <c r="L135" s="161"/>
      <c r="M135" s="50">
        <f>SUM(M100:M134)</f>
        <v>18792.580000000005</v>
      </c>
      <c r="N135" s="8">
        <f>SUM(N100:N134)</f>
        <v>28044.09999999998</v>
      </c>
      <c r="O135" s="8">
        <f t="shared" ref="O135:U135" si="19">SUM(O100:O134)</f>
        <v>78705.900000000009</v>
      </c>
      <c r="P135" s="9">
        <f t="shared" si="19"/>
        <v>8750</v>
      </c>
      <c r="Q135" s="9">
        <f t="shared" si="19"/>
        <v>115500</v>
      </c>
      <c r="R135" s="9">
        <f t="shared" si="19"/>
        <v>5156.2</v>
      </c>
      <c r="S135" s="9">
        <f t="shared" si="19"/>
        <v>0</v>
      </c>
      <c r="T135" s="9">
        <f t="shared" si="19"/>
        <v>1454.35</v>
      </c>
      <c r="U135" s="9">
        <f t="shared" si="19"/>
        <v>6610.5499999999975</v>
      </c>
      <c r="V135" s="9">
        <f>SUM(V100:V134)</f>
        <v>108889.44999999991</v>
      </c>
      <c r="W135" s="43"/>
      <c r="X135" s="62"/>
    </row>
    <row r="137" spans="2:24" x14ac:dyDescent="0.25">
      <c r="D137" s="64"/>
      <c r="F137" s="64"/>
      <c r="L137" s="64"/>
      <c r="M137" s="64"/>
      <c r="W137" s="64"/>
    </row>
    <row r="138" spans="2:24" x14ac:dyDescent="0.25">
      <c r="D138" s="64"/>
      <c r="F138" s="64"/>
      <c r="L138" s="64"/>
      <c r="M138" s="64"/>
      <c r="W138" s="64"/>
    </row>
    <row r="139" spans="2:24" ht="15" customHeight="1" x14ac:dyDescent="0.25">
      <c r="B139" s="19"/>
      <c r="C139" s="19"/>
      <c r="D139" s="19"/>
      <c r="E139" s="19"/>
      <c r="F139" s="19"/>
      <c r="G139" s="19" t="s">
        <v>276</v>
      </c>
      <c r="H139" s="19"/>
      <c r="I139" s="72"/>
      <c r="J139" s="72"/>
      <c r="K139" s="19"/>
      <c r="L139" s="162" t="s">
        <v>159</v>
      </c>
      <c r="M139" s="162" t="s">
        <v>109</v>
      </c>
      <c r="N139" s="162" t="s">
        <v>109</v>
      </c>
      <c r="O139" s="162" t="s">
        <v>109</v>
      </c>
      <c r="P139" s="131" t="s">
        <v>160</v>
      </c>
      <c r="Q139" s="124" t="s">
        <v>146</v>
      </c>
      <c r="R139" s="125"/>
      <c r="S139" s="108"/>
      <c r="T139" s="126" t="s">
        <v>161</v>
      </c>
      <c r="U139" s="131" t="s">
        <v>162</v>
      </c>
    </row>
    <row r="140" spans="2:24" x14ac:dyDescent="0.25">
      <c r="B140" s="19"/>
      <c r="C140" s="19"/>
      <c r="D140" s="19"/>
      <c r="E140" s="19"/>
      <c r="F140" s="19"/>
      <c r="G140" s="19"/>
      <c r="H140" s="19"/>
      <c r="I140" s="72"/>
      <c r="J140" s="72"/>
      <c r="K140" s="19"/>
      <c r="L140" s="162"/>
      <c r="M140" s="162"/>
      <c r="N140" s="162"/>
      <c r="O140" s="162"/>
      <c r="P140" s="131"/>
      <c r="Q140" s="59">
        <v>201</v>
      </c>
      <c r="R140" s="54">
        <v>211</v>
      </c>
      <c r="S140" s="103">
        <v>102</v>
      </c>
      <c r="T140" s="127"/>
      <c r="U140" s="131"/>
    </row>
    <row r="141" spans="2:24" ht="36" x14ac:dyDescent="0.25">
      <c r="B141" s="163" t="s">
        <v>163</v>
      </c>
      <c r="C141" s="164"/>
      <c r="D141" s="164"/>
      <c r="E141" s="164"/>
      <c r="F141" s="164"/>
      <c r="G141" s="164"/>
      <c r="H141" s="164"/>
      <c r="I141" s="164"/>
      <c r="J141" s="164"/>
      <c r="K141" s="165"/>
      <c r="L141" s="55" t="s">
        <v>110</v>
      </c>
      <c r="M141" s="55" t="s">
        <v>94</v>
      </c>
      <c r="N141" s="55" t="s">
        <v>285</v>
      </c>
      <c r="O141" s="99" t="s">
        <v>268</v>
      </c>
      <c r="P141" s="131"/>
      <c r="Q141" s="60" t="s">
        <v>147</v>
      </c>
      <c r="R141" s="55" t="s">
        <v>148</v>
      </c>
      <c r="S141" s="55" t="s">
        <v>283</v>
      </c>
      <c r="T141" s="128"/>
      <c r="U141" s="131"/>
      <c r="V141" s="41"/>
      <c r="W141" s="41"/>
      <c r="X141" s="41"/>
    </row>
    <row r="142" spans="2:24" x14ac:dyDescent="0.25">
      <c r="B142" s="166"/>
      <c r="C142" s="167"/>
      <c r="D142" s="167"/>
      <c r="E142" s="167"/>
      <c r="F142" s="167"/>
      <c r="G142" s="167"/>
      <c r="H142" s="167"/>
      <c r="I142" s="167"/>
      <c r="J142" s="167"/>
      <c r="K142" s="168"/>
      <c r="L142" s="56">
        <f>+O135+O94+O33</f>
        <v>250714.97999999989</v>
      </c>
      <c r="M142" s="56"/>
      <c r="N142" s="56">
        <f>+P135+P94+P33</f>
        <v>28000</v>
      </c>
      <c r="O142" s="56">
        <f>+N135+N94+N33</f>
        <v>90884.359999999942</v>
      </c>
      <c r="P142" s="58">
        <f>SUM(L142:O142)</f>
        <v>369599.33999999979</v>
      </c>
      <c r="Q142" s="61">
        <f>+R135+R94+R33</f>
        <v>16499.799999999996</v>
      </c>
      <c r="R142" s="56">
        <f>T135+T94+T33</f>
        <v>5594.41</v>
      </c>
      <c r="S142" s="56">
        <f>+S135+S94+S33</f>
        <v>1361.44</v>
      </c>
      <c r="T142" s="56">
        <f>SUM(Q142:S142)</f>
        <v>23455.649999999994</v>
      </c>
      <c r="U142" s="56">
        <f>V135+V94+V33</f>
        <v>346143.68999999971</v>
      </c>
      <c r="V142" s="132"/>
      <c r="W142" s="132"/>
      <c r="X142" s="132"/>
    </row>
    <row r="143" spans="2:24" x14ac:dyDescent="0.25">
      <c r="L143" s="110"/>
    </row>
    <row r="144" spans="2:24" x14ac:dyDescent="0.25">
      <c r="D144" s="64"/>
      <c r="F144" s="64"/>
      <c r="L144" s="64"/>
      <c r="M144" s="64"/>
      <c r="P144" s="112"/>
      <c r="Q144" s="112"/>
      <c r="W144" s="64"/>
    </row>
    <row r="145" spans="4:23" x14ac:dyDescent="0.25">
      <c r="D145" s="64"/>
      <c r="F145" s="64"/>
      <c r="L145" s="64"/>
      <c r="M145" s="64"/>
      <c r="U145" s="112"/>
      <c r="W145" s="64"/>
    </row>
    <row r="146" spans="4:23" x14ac:dyDescent="0.25">
      <c r="D146" s="64"/>
      <c r="F146" s="64"/>
      <c r="L146" s="64"/>
      <c r="M146" s="64"/>
      <c r="W146" s="64"/>
    </row>
    <row r="147" spans="4:23" x14ac:dyDescent="0.25">
      <c r="D147" s="64"/>
      <c r="F147" s="64"/>
      <c r="L147" s="64"/>
      <c r="M147" s="64"/>
      <c r="U147" s="112"/>
      <c r="W147" s="64"/>
    </row>
    <row r="148" spans="4:23" x14ac:dyDescent="0.25">
      <c r="P148" s="16"/>
      <c r="Q148" s="16"/>
      <c r="R148" s="3"/>
      <c r="S148" s="3"/>
    </row>
    <row r="149" spans="4:23" x14ac:dyDescent="0.25">
      <c r="E149" s="85" t="s">
        <v>167</v>
      </c>
      <c r="F149" s="86"/>
      <c r="G149" s="87"/>
      <c r="H149" s="88"/>
      <c r="I149" s="89"/>
      <c r="J149" s="89"/>
      <c r="K149" s="90"/>
      <c r="L149" s="91"/>
      <c r="M149" s="91"/>
      <c r="N149" s="102"/>
      <c r="O149" s="85" t="s">
        <v>169</v>
      </c>
      <c r="P149" s="86"/>
      <c r="Q149" s="87"/>
      <c r="R149" s="92"/>
      <c r="S149" s="111"/>
    </row>
    <row r="150" spans="4:23" x14ac:dyDescent="0.25">
      <c r="E150" s="91"/>
      <c r="F150" s="160" t="s">
        <v>280</v>
      </c>
      <c r="G150" s="160"/>
      <c r="H150" s="88"/>
      <c r="I150" s="89"/>
      <c r="J150" s="89"/>
      <c r="K150" s="90"/>
      <c r="L150" s="91"/>
      <c r="M150" s="91"/>
      <c r="N150" s="102"/>
      <c r="O150" s="93"/>
      <c r="P150" s="160" t="s">
        <v>286</v>
      </c>
      <c r="Q150" s="160"/>
      <c r="R150" s="160"/>
      <c r="S150" s="88"/>
    </row>
    <row r="151" spans="4:23" x14ac:dyDescent="0.25">
      <c r="E151" s="91"/>
      <c r="F151" s="159" t="s">
        <v>267</v>
      </c>
      <c r="G151" s="159"/>
      <c r="H151" s="91"/>
      <c r="I151" s="94"/>
      <c r="J151" s="94"/>
      <c r="K151" s="90"/>
      <c r="L151" s="91"/>
      <c r="M151" s="91"/>
      <c r="N151" s="102"/>
      <c r="O151" s="93"/>
      <c r="P151" s="159" t="s">
        <v>287</v>
      </c>
      <c r="Q151" s="159"/>
      <c r="R151" s="159"/>
      <c r="S151" s="104"/>
    </row>
    <row r="152" spans="4:23" x14ac:dyDescent="0.25">
      <c r="E152" s="91"/>
      <c r="F152" s="159" t="s">
        <v>168</v>
      </c>
      <c r="G152" s="159"/>
      <c r="H152" s="91"/>
      <c r="I152" s="94"/>
      <c r="J152" s="94"/>
      <c r="K152" s="90"/>
      <c r="L152" s="91"/>
      <c r="M152" s="91"/>
      <c r="N152" s="102"/>
      <c r="O152" s="93"/>
      <c r="P152" s="159" t="s">
        <v>168</v>
      </c>
      <c r="Q152" s="159"/>
      <c r="R152" s="159"/>
      <c r="S152" s="104"/>
    </row>
  </sheetData>
  <mergeCells count="84">
    <mergeCell ref="N139:N140"/>
    <mergeCell ref="B141:K142"/>
    <mergeCell ref="O139:O140"/>
    <mergeCell ref="P139:P141"/>
    <mergeCell ref="F36:F38"/>
    <mergeCell ref="M36:M38"/>
    <mergeCell ref="L36:L38"/>
    <mergeCell ref="O36:O37"/>
    <mergeCell ref="L97:L99"/>
    <mergeCell ref="O97:O98"/>
    <mergeCell ref="N36:N37"/>
    <mergeCell ref="N97:N98"/>
    <mergeCell ref="C97:C99"/>
    <mergeCell ref="F151:G151"/>
    <mergeCell ref="H36:H38"/>
    <mergeCell ref="G36:G38"/>
    <mergeCell ref="K36:K38"/>
    <mergeCell ref="C36:C38"/>
    <mergeCell ref="D36:D38"/>
    <mergeCell ref="E36:E38"/>
    <mergeCell ref="C94:L94"/>
    <mergeCell ref="C96:W96"/>
    <mergeCell ref="F97:F99"/>
    <mergeCell ref="G97:G99"/>
    <mergeCell ref="K97:K99"/>
    <mergeCell ref="Q36:Q38"/>
    <mergeCell ref="P36:P37"/>
    <mergeCell ref="I36:I38"/>
    <mergeCell ref="J36:J38"/>
    <mergeCell ref="F152:G152"/>
    <mergeCell ref="P152:R152"/>
    <mergeCell ref="P151:R151"/>
    <mergeCell ref="P150:R150"/>
    <mergeCell ref="J97:J99"/>
    <mergeCell ref="H97:H99"/>
    <mergeCell ref="F150:G150"/>
    <mergeCell ref="C135:L135"/>
    <mergeCell ref="L139:L140"/>
    <mergeCell ref="M139:M140"/>
    <mergeCell ref="Q97:Q99"/>
    <mergeCell ref="D97:D99"/>
    <mergeCell ref="M97:M99"/>
    <mergeCell ref="P97:P98"/>
    <mergeCell ref="I97:I99"/>
    <mergeCell ref="E97:E99"/>
    <mergeCell ref="C33:L33"/>
    <mergeCell ref="D8:D10"/>
    <mergeCell ref="C35:W35"/>
    <mergeCell ref="J8:J10"/>
    <mergeCell ref="I8:I10"/>
    <mergeCell ref="H8:H10"/>
    <mergeCell ref="R8:T8"/>
    <mergeCell ref="M8:M10"/>
    <mergeCell ref="P8:P9"/>
    <mergeCell ref="Q8:Q10"/>
    <mergeCell ref="N8:N9"/>
    <mergeCell ref="C4:W4"/>
    <mergeCell ref="C5:W5"/>
    <mergeCell ref="C2:W2"/>
    <mergeCell ref="C3:W3"/>
    <mergeCell ref="V8:V10"/>
    <mergeCell ref="K8:K10"/>
    <mergeCell ref="O8:O9"/>
    <mergeCell ref="L8:L10"/>
    <mergeCell ref="C7:W7"/>
    <mergeCell ref="U8:U10"/>
    <mergeCell ref="C8:C10"/>
    <mergeCell ref="E8:E10"/>
    <mergeCell ref="F8:F10"/>
    <mergeCell ref="W8:W10"/>
    <mergeCell ref="G8:G10"/>
    <mergeCell ref="V142:X142"/>
    <mergeCell ref="W36:W38"/>
    <mergeCell ref="U97:U99"/>
    <mergeCell ref="V97:V99"/>
    <mergeCell ref="W97:W99"/>
    <mergeCell ref="U36:U38"/>
    <mergeCell ref="V36:V38"/>
    <mergeCell ref="Q139:R139"/>
    <mergeCell ref="T139:T141"/>
    <mergeCell ref="R36:T36"/>
    <mergeCell ref="R97:T97"/>
    <mergeCell ref="X8:X10"/>
    <mergeCell ref="U139:U141"/>
  </mergeCells>
  <conditionalFormatting sqref="W93">
    <cfRule type="duplicateValues" dxfId="1" priority="18"/>
  </conditionalFormatting>
  <conditionalFormatting sqref="W123">
    <cfRule type="duplicateValues" dxfId="0" priority="17"/>
  </conditionalFormatting>
  <printOptions horizontalCentered="1"/>
  <pageMargins left="0.25" right="0.25" top="0.75" bottom="0.75" header="0.3" footer="0.3"/>
  <pageSetup scale="54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10" customFormat="1" x14ac:dyDescent="0.25">
      <c r="C1" s="11">
        <v>68</v>
      </c>
      <c r="D1" s="29">
        <v>1273190</v>
      </c>
      <c r="E1" s="22" t="s">
        <v>13</v>
      </c>
      <c r="F1" s="23" t="s">
        <v>105</v>
      </c>
      <c r="G1" s="30" t="s">
        <v>51</v>
      </c>
      <c r="H1" s="76">
        <v>42736</v>
      </c>
      <c r="I1" s="30">
        <v>9901100967</v>
      </c>
      <c r="J1" s="30">
        <v>1273190</v>
      </c>
      <c r="K1" s="30" t="s">
        <v>164</v>
      </c>
      <c r="L1" s="21">
        <v>71.400000000000006</v>
      </c>
      <c r="M1" s="42">
        <v>17</v>
      </c>
      <c r="N1" s="29">
        <f>ROUND(570.62*17/30,2)</f>
        <v>323.35000000000002</v>
      </c>
      <c r="O1" s="4">
        <f>+L1*M1</f>
        <v>1213.8000000000002</v>
      </c>
      <c r="P1" s="13">
        <f>ROUND(250*17/30,2)</f>
        <v>141.66999999999999</v>
      </c>
      <c r="Q1" s="49">
        <f>+N1+O1+P1</f>
        <v>1678.8200000000002</v>
      </c>
      <c r="R1" s="48">
        <f>ROUND((N1+O1)*4.83%,2)</f>
        <v>74.239999999999995</v>
      </c>
      <c r="S1" s="48"/>
      <c r="T1" s="48">
        <f>+R1+S1</f>
        <v>74.239999999999995</v>
      </c>
      <c r="U1" s="45">
        <f>ROUND(Q1-T1,2)</f>
        <v>1604.58</v>
      </c>
      <c r="V1" s="35">
        <v>3164003073</v>
      </c>
      <c r="W1" s="62" t="s">
        <v>208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Caudia Estela Reinoso Fuentes</cp:lastModifiedBy>
  <cp:lastPrinted>2021-07-29T22:54:10Z</cp:lastPrinted>
  <dcterms:created xsi:type="dcterms:W3CDTF">2019-01-22T22:49:45Z</dcterms:created>
  <dcterms:modified xsi:type="dcterms:W3CDTF">2021-07-29T23:01:34Z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