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bwx0WCGY4W+5jEQGWwr1YPFTR+57INdnJ7QdQIBKGDmii8yOwy2OrhaZ+CBiBDdThvWdfyWviSLAY1zvDyq6og==" workbookSaltValue="FdJ1sGGVtx2MPsIdlx6sWg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H20" i="1" l="1"/>
  <c r="G20" i="1"/>
  <c r="E20" i="1"/>
  <c r="J20" i="1" l="1"/>
  <c r="J21" i="1"/>
  <c r="L21" i="1" l="1"/>
  <c r="K21" i="1"/>
  <c r="I21" i="1"/>
  <c r="O21" i="1" l="1"/>
  <c r="P21" i="1" s="1"/>
  <c r="H19" i="1" l="1"/>
  <c r="G19" i="1"/>
  <c r="E19" i="1"/>
  <c r="J19" i="1" s="1"/>
  <c r="I19" i="1" l="1"/>
  <c r="B14" i="1" l="1"/>
  <c r="B15" i="1" s="1"/>
  <c r="B16" i="1" s="1"/>
  <c r="B17" i="1" s="1"/>
  <c r="B18" i="1" s="1"/>
  <c r="B19" i="1" s="1"/>
  <c r="B20" i="1" s="1"/>
  <c r="H15" i="1"/>
  <c r="H22" i="1" s="1"/>
  <c r="G15" i="1"/>
  <c r="G22" i="1" s="1"/>
  <c r="E15" i="1"/>
  <c r="I15" i="1" l="1"/>
  <c r="J15" i="1"/>
  <c r="E22" i="1"/>
  <c r="K15" i="1"/>
  <c r="L15" i="1" l="1"/>
  <c r="K19" i="1" l="1"/>
  <c r="K20" i="1"/>
  <c r="L19" i="1"/>
  <c r="L20" i="1"/>
  <c r="I20" i="1"/>
  <c r="O20" i="1" l="1"/>
  <c r="P20" i="1" s="1"/>
  <c r="O19" i="1"/>
  <c r="P19" i="1" l="1"/>
  <c r="I14" i="1" l="1"/>
  <c r="J14" i="1"/>
  <c r="K14" i="1"/>
  <c r="L14" i="1"/>
  <c r="O14" i="1" l="1"/>
  <c r="P14" i="1" s="1"/>
  <c r="L18" i="1" l="1"/>
  <c r="K18" i="1"/>
  <c r="J18" i="1"/>
  <c r="I18" i="1"/>
  <c r="L17" i="1"/>
  <c r="K17" i="1"/>
  <c r="J17" i="1"/>
  <c r="L16" i="1"/>
  <c r="K16" i="1"/>
  <c r="J16" i="1"/>
  <c r="I16" i="1"/>
  <c r="L13" i="1"/>
  <c r="K13" i="1"/>
  <c r="J13" i="1"/>
  <c r="I13" i="1"/>
  <c r="I22" i="1" s="1"/>
  <c r="J22" i="1" l="1"/>
  <c r="K22" i="1"/>
  <c r="L22" i="1"/>
  <c r="O17" i="1"/>
  <c r="P17" i="1" s="1"/>
  <c r="O18" i="1"/>
  <c r="P18" i="1" s="1"/>
  <c r="O15" i="1"/>
  <c r="O16" i="1"/>
  <c r="P16" i="1" s="1"/>
  <c r="O13" i="1"/>
  <c r="O22" i="1" l="1"/>
  <c r="P15" i="1"/>
  <c r="P13" i="1"/>
  <c r="P22" i="1" l="1"/>
  <c r="P25" i="1"/>
</calcChain>
</file>

<file path=xl/sharedStrings.xml><?xml version="1.0" encoding="utf-8"?>
<sst xmlns="http://schemas.openxmlformats.org/spreadsheetml/2006/main" count="52" uniqueCount="50">
  <si>
    <t xml:space="preserve"> </t>
  </si>
  <si>
    <t>No.</t>
  </si>
  <si>
    <t>NOMBRE</t>
  </si>
  <si>
    <t>Puesto Oficial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</si>
  <si>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</si>
  <si>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</si>
  <si>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</si>
  <si>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</si>
  <si>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</si>
  <si>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</si>
  <si>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</si>
  <si>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</si>
  <si>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</si>
  <si>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</si>
  <si>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</si>
  <si>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</si>
  <si>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</si>
  <si>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</si>
  <si>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</si>
  <si>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</si>
  <si>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</si>
  <si>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</si>
  <si>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Jenniffer Rossana Díaz Contreras 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</si>
  <si>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</si>
  <si>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</si>
  <si>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</si>
  <si>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</si>
  <si>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</si>
  <si>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</si>
  <si>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</si>
  <si>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</si>
  <si>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</si>
  <si>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</si>
  <si>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 xml:space="preserve">Sub totales </t>
  </si>
  <si>
    <t xml:space="preserve">Total 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</si>
  <si>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</si>
  <si>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</si>
  <si>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</si>
  <si>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</si>
  <si>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</si>
  <si>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</si>
  <si>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</si>
  <si>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1/1</t>
  </si>
  <si>
    <t>Encargado de Cobro</t>
  </si>
  <si>
    <t>Rudy Rolando Hernández Juárez</t>
  </si>
  <si>
    <t xml:space="preserve">Jaquelin Abigail Alvarez Arana </t>
  </si>
  <si>
    <t xml:space="preserve">Encargada de Contabilidad </t>
  </si>
  <si>
    <t xml:space="preserve">Karen Rocio Villanueva Soto </t>
  </si>
  <si>
    <t>AUTORIDAD PARA EL MANEJO SUSTENTABLE DE LA CUENCA Y DEL LAGO DE AMATITLÁN
NÓMINA DE SUELDOS PERSONAL CONTRATADO BAJO EL  RENGLÓN 021 "PERSONAL SUPERNUMERARIO"  
CORRESPONDIENTE A SEPTIEMBRE 2022</t>
  </si>
  <si>
    <t xml:space="preserve">Encargado de Caja chica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</si>
</sst>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8" fillId="0" borderId="0" xfId="0" applyFont="1"/>
    <xf numFmtId="0" fontId="5" fillId="0" borderId="0" xfId="2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0" borderId="0" xfId="2" applyFont="1" applyFill="1" applyAlignment="1" applyProtection="1">
      <alignment vertical="center"/>
      <protection hidden="1"/>
    </xf>
    <xf numFmtId="0" fontId="6" fillId="0" borderId="0" xfId="2" applyFont="1" applyFill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alignment horizontal="left" vertical="center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2" xfId="2" applyFont="1" applyFill="1" applyBorder="1" applyAlignment="1" applyProtection="1">
      <alignment horizontal="center" vertical="center" wrapText="1"/>
      <protection hidden="1"/>
    </xf>
    <xf numFmtId="0" fontId="6" fillId="2" borderId="3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6" fillId="2" borderId="5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6" xfId="2" applyFont="1" applyFill="1" applyBorder="1" applyAlignment="1" applyProtection="1">
      <alignment horizontal="center" vertical="center" wrapText="1"/>
      <protection hidden="1"/>
    </xf>
    <xf numFmtId="0" fontId="6" fillId="2" borderId="7" xfId="2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6" fillId="2" borderId="4" xfId="2" applyFont="1" applyFill="1" applyBorder="1" applyAlignment="1" applyProtection="1">
      <alignment horizontal="center" vertical="center" wrapText="1"/>
      <protection hidden="1"/>
    </xf>
    <xf numFmtId="0" fontId="6" fillId="2" borderId="5" xfId="2" applyFont="1" applyFill="1" applyBorder="1" applyAlignment="1" applyProtection="1">
      <alignment horizontal="center" vertical="center" wrapText="1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6" fillId="2" borderId="8" xfId="2" applyFont="1" applyFill="1" applyBorder="1" applyAlignment="1" applyProtection="1">
      <alignment horizontal="center" vertical="center" wrapText="1"/>
      <protection hidden="1"/>
    </xf>
    <xf numFmtId="0" fontId="6" fillId="2" borderId="9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1" xfId="2" applyFont="1" applyFill="1" applyBorder="1" applyAlignment="1" applyProtection="1">
      <alignment horizontal="center" vertical="center"/>
      <protection hidden="1"/>
    </xf>
    <xf numFmtId="164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4" xfId="2" applyNumberFormat="1" applyFont="1" applyFill="1" applyBorder="1" applyAlignment="1" applyProtection="1">
      <alignment horizontal="center" vertical="center" wrapText="1"/>
      <protection hidden="1"/>
    </xf>
    <xf numFmtId="164" fontId="6" fillId="4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5" xfId="2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2" applyNumberFormat="1" applyFont="1" applyFill="1" applyBorder="1" applyAlignment="1" applyProtection="1">
      <alignment horizontal="center" vertical="center"/>
      <protection hidden="1"/>
    </xf>
    <xf numFmtId="49" fontId="5" fillId="0" borderId="1" xfId="2" applyNumberFormat="1" applyFont="1" applyFill="1" applyBorder="1" applyAlignment="1" applyProtection="1">
      <alignment horizontal="center" vertical="center"/>
      <protection hidden="1"/>
    </xf>
    <xf numFmtId="164" fontId="5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4" borderId="1" xfId="1" applyNumberFormat="1" applyFont="1" applyFill="1" applyBorder="1" applyAlignment="1" applyProtection="1">
      <alignment horizontal="center" vertical="center"/>
      <protection hidden="1"/>
    </xf>
    <xf numFmtId="164" fontId="5" fillId="3" borderId="4" xfId="1" applyNumberFormat="1" applyFont="1" applyFill="1" applyBorder="1" applyAlignment="1" applyProtection="1">
      <alignment horizontal="center" vertical="center"/>
      <protection hidden="1"/>
    </xf>
    <xf numFmtId="49" fontId="5" fillId="3" borderId="1" xfId="2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164" fontId="6" fillId="2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164" fontId="6" fillId="2" borderId="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2" applyNumberFormat="1" applyFont="1" applyFill="1" applyBorder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left" vertical="center"/>
      <protection hidden="1"/>
    </xf>
    <xf numFmtId="44" fontId="6" fillId="0" borderId="0" xfId="1" applyFont="1" applyFill="1" applyBorder="1" applyAlignment="1" applyProtection="1">
      <alignment vertical="center"/>
      <protection hidden="1"/>
    </xf>
    <xf numFmtId="164" fontId="6" fillId="0" borderId="0" xfId="2" applyNumberFormat="1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horizontal="right" vertical="center"/>
      <protection hidden="1"/>
    </xf>
    <xf numFmtId="0" fontId="6" fillId="0" borderId="0" xfId="3" applyFont="1" applyFill="1" applyBorder="1" applyAlignment="1" applyProtection="1">
      <alignment horizontal="right" vertical="center"/>
      <protection hidden="1"/>
    </xf>
    <xf numFmtId="0" fontId="6" fillId="0" borderId="0" xfId="3" applyFont="1" applyFill="1" applyBorder="1" applyAlignment="1" applyProtection="1">
      <alignment horizontal="center" vertical="center"/>
      <protection hidden="1"/>
    </xf>
    <xf numFmtId="49" fontId="6" fillId="0" borderId="11" xfId="3" applyNumberFormat="1" applyFont="1" applyFill="1" applyBorder="1" applyAlignment="1" applyProtection="1">
      <alignment horizontal="center" vertical="center"/>
      <protection hidden="1"/>
    </xf>
    <xf numFmtId="0" fontId="6" fillId="0" borderId="11" xfId="3" applyFont="1" applyFill="1" applyBorder="1" applyAlignment="1" applyProtection="1">
      <alignment horizontal="center" vertical="center"/>
      <protection hidden="1"/>
    </xf>
    <xf numFmtId="49" fontId="6" fillId="0" borderId="0" xfId="3" applyNumberFormat="1" applyFont="1" applyFill="1" applyBorder="1" applyAlignment="1" applyProtection="1">
      <alignment horizontal="right" vertical="center"/>
      <protection hidden="1"/>
    </xf>
    <xf numFmtId="0" fontId="6" fillId="0" borderId="0" xfId="3" applyFont="1" applyFill="1" applyBorder="1" applyAlignment="1" applyProtection="1">
      <alignment horizontal="center" vertical="center"/>
      <protection hidden="1"/>
    </xf>
    <xf numFmtId="0" fontId="6" fillId="0" borderId="12" xfId="3" applyFont="1" applyFill="1" applyBorder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49" fontId="6" fillId="0" borderId="0" xfId="2" applyNumberFormat="1" applyFont="1" applyFill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44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44" fontId="7" fillId="0" borderId="0" xfId="1" applyFont="1" applyProtection="1">
      <protection hidden="1"/>
    </xf>
    <xf numFmtId="0" fontId="8" fillId="0" borderId="0" xfId="0" applyFont="1" applyProtection="1"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350768</xdr:colOff>
      <xdr:row>0</xdr:row>
      <xdr:rowOff>0</xdr:rowOff>
    </xdr:from>
    <xdr:to>
      <xdr:col>10</xdr:col>
      <xdr:colOff>13853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878" y="0"/>
          <a:ext cx="4033533" cy="111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93" zoomScaleNormal="93" zoomScaleSheetLayoutView="100" zoomScalePageLayoutView="80" workbookViewId="0">
      <selection activeCell="I16" sqref="I16"/>
    </sheetView>
  </sheetViews>
  <sheetFormatPr baseColWidth="10" defaultColWidth="9" defaultRowHeight="17.25" x14ac:dyDescent="0.35"/>
  <cols>
    <col min="1" max="1" width="2" customWidth="1"/>
    <col min="2" max="2" width="2.625" customWidth="1"/>
    <col min="3" max="3" width="34.625" customWidth="1"/>
    <col min="4" max="4" width="27.75" customWidth="1"/>
    <col min="5" max="5" width="15.5" customWidth="1"/>
    <col min="6" max="6" width="12.75" customWidth="1"/>
    <col min="7" max="7" width="14.375" customWidth="1"/>
    <col min="8" max="8" width="13.375" customWidth="1"/>
    <col min="9" max="9" width="15.25" customWidth="1"/>
    <col min="10" max="10" width="14.625" customWidth="1"/>
    <col min="11" max="11" width="11.5" customWidth="1"/>
    <col min="12" max="12" width="14.5" customWidth="1"/>
    <col min="13" max="13" width="14.125" customWidth="1"/>
    <col min="14" max="14" width="12.125" customWidth="1"/>
    <col min="15" max="15" width="15.5" customWidth="1"/>
    <col min="16" max="16" width="16.5" customWidth="1"/>
    <col min="19" max="19" width="12.375" customWidth="1"/>
  </cols>
  <sheetData>
    <row r="1" spans="1:19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 t="s">
        <v>0</v>
      </c>
      <c r="N1" s="8"/>
      <c r="O1" s="8"/>
      <c r="P1" s="8"/>
      <c r="Q1" s="2"/>
    </row>
    <row r="2" spans="1:19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"/>
    </row>
    <row r="3" spans="1:19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"/>
    </row>
    <row r="4" spans="1:19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x14ac:dyDescent="0.3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"/>
    </row>
    <row r="6" spans="1:19" s="1" customFormat="1" ht="59.25" customHeight="1" x14ac:dyDescent="0.35">
      <c r="A6" s="10"/>
      <c r="B6" s="11" t="s">
        <v>48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"/>
    </row>
    <row r="7" spans="1:19" x14ac:dyDescent="0.35">
      <c r="A7" s="12"/>
      <c r="B7" s="13"/>
      <c r="C7" s="13"/>
      <c r="D7" s="13"/>
      <c r="E7" s="13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  <c r="Q7" s="2"/>
    </row>
    <row r="8" spans="1:19" x14ac:dyDescent="0.35">
      <c r="A8" s="12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"/>
    </row>
    <row r="9" spans="1:19" ht="17.25" customHeight="1" x14ac:dyDescent="0.35">
      <c r="A9" s="8"/>
      <c r="B9" s="16" t="s">
        <v>1</v>
      </c>
      <c r="C9" s="17" t="s">
        <v>2</v>
      </c>
      <c r="D9" s="18" t="s">
        <v>3</v>
      </c>
      <c r="E9" s="19" t="s">
        <v>4</v>
      </c>
      <c r="F9" s="20"/>
      <c r="G9" s="20"/>
      <c r="H9" s="20"/>
      <c r="I9" s="17" t="s">
        <v>5</v>
      </c>
      <c r="J9" s="19" t="s">
        <v>6</v>
      </c>
      <c r="K9" s="20"/>
      <c r="L9" s="20"/>
      <c r="M9" s="20"/>
      <c r="N9" s="20"/>
      <c r="O9" s="21" t="s">
        <v>7</v>
      </c>
      <c r="P9" s="21" t="s">
        <v>8</v>
      </c>
      <c r="Q9" s="2"/>
    </row>
    <row r="10" spans="1:19" ht="33" customHeight="1" x14ac:dyDescent="0.35">
      <c r="A10" s="8"/>
      <c r="B10" s="16"/>
      <c r="C10" s="22"/>
      <c r="D10" s="23"/>
      <c r="E10" s="24" t="s">
        <v>9</v>
      </c>
      <c r="F10" s="25" t="s">
        <v>10</v>
      </c>
      <c r="G10" s="16" t="s">
        <v>11</v>
      </c>
      <c r="H10" s="19"/>
      <c r="I10" s="22"/>
      <c r="J10" s="24">
        <v>118</v>
      </c>
      <c r="K10" s="24">
        <v>202</v>
      </c>
      <c r="L10" s="24">
        <v>201</v>
      </c>
      <c r="M10" s="24">
        <v>102</v>
      </c>
      <c r="N10" s="26">
        <v>203</v>
      </c>
      <c r="O10" s="21"/>
      <c r="P10" s="21"/>
      <c r="Q10" s="2"/>
    </row>
    <row r="11" spans="1:19" x14ac:dyDescent="0.35">
      <c r="A11" s="8"/>
      <c r="B11" s="27"/>
      <c r="C11" s="22"/>
      <c r="D11" s="23"/>
      <c r="E11" s="21" t="s">
        <v>12</v>
      </c>
      <c r="F11" s="17" t="s">
        <v>13</v>
      </c>
      <c r="G11" s="21" t="s">
        <v>14</v>
      </c>
      <c r="H11" s="28" t="s">
        <v>15</v>
      </c>
      <c r="I11" s="22"/>
      <c r="J11" s="21" t="s">
        <v>16</v>
      </c>
      <c r="K11" s="21" t="s">
        <v>17</v>
      </c>
      <c r="L11" s="28" t="s">
        <v>18</v>
      </c>
      <c r="M11" s="17" t="s">
        <v>19</v>
      </c>
      <c r="N11" s="29" t="s">
        <v>20</v>
      </c>
      <c r="O11" s="21"/>
      <c r="P11" s="21"/>
      <c r="Q11" s="5"/>
    </row>
    <row r="12" spans="1:19" x14ac:dyDescent="0.35">
      <c r="A12" s="30"/>
      <c r="B12" s="27"/>
      <c r="C12" s="31"/>
      <c r="D12" s="32"/>
      <c r="E12" s="33"/>
      <c r="F12" s="31"/>
      <c r="G12" s="33">
        <v>26</v>
      </c>
      <c r="H12" s="34">
        <v>27</v>
      </c>
      <c r="I12" s="31"/>
      <c r="J12" s="33" t="s">
        <v>21</v>
      </c>
      <c r="K12" s="33">
        <v>26</v>
      </c>
      <c r="L12" s="34">
        <v>27</v>
      </c>
      <c r="M12" s="31"/>
      <c r="N12" s="35"/>
      <c r="O12" s="21"/>
      <c r="P12" s="21"/>
      <c r="Q12" s="5"/>
    </row>
    <row r="13" spans="1:19" ht="16.5" customHeight="1" x14ac:dyDescent="0.35">
      <c r="A13" s="30"/>
      <c r="B13" s="36">
        <v>1</v>
      </c>
      <c r="C13" s="37" t="s">
        <v>22</v>
      </c>
      <c r="D13" s="37" t="s">
        <v>23</v>
      </c>
      <c r="E13" s="38">
        <v>8700</v>
      </c>
      <c r="F13" s="39">
        <v>0</v>
      </c>
      <c r="G13" s="38">
        <v>2000</v>
      </c>
      <c r="H13" s="40">
        <v>250</v>
      </c>
      <c r="I13" s="41">
        <f>E13+G13+H13</f>
        <v>10950</v>
      </c>
      <c r="J13" s="38">
        <f>(E13+G13)*15%</f>
        <v>1605</v>
      </c>
      <c r="K13" s="38">
        <f>(E13+G13)*1.344%</f>
        <v>143.80799999999999</v>
      </c>
      <c r="L13" s="40">
        <f>(E13+G13)*3%</f>
        <v>321</v>
      </c>
      <c r="M13" s="39">
        <v>0</v>
      </c>
      <c r="N13" s="42">
        <v>249.99</v>
      </c>
      <c r="O13" s="38">
        <f t="shared" ref="O13:O21" si="0">SUM(J13:N13)</f>
        <v>2319.7979999999998</v>
      </c>
      <c r="P13" s="43">
        <f t="shared" ref="P13:P21" si="1">I13-O13</f>
        <v>8630.2020000000011</v>
      </c>
      <c r="Q13" s="5"/>
    </row>
    <row r="14" spans="1:19" ht="18.75" customHeight="1" x14ac:dyDescent="0.35">
      <c r="A14" s="30"/>
      <c r="B14" s="36">
        <f>(B13+1)</f>
        <v>2</v>
      </c>
      <c r="C14" s="37" t="s">
        <v>24</v>
      </c>
      <c r="D14" s="37" t="s">
        <v>25</v>
      </c>
      <c r="E14" s="38">
        <v>8200</v>
      </c>
      <c r="F14" s="39">
        <v>0</v>
      </c>
      <c r="G14" s="38">
        <v>2000</v>
      </c>
      <c r="H14" s="40">
        <v>250</v>
      </c>
      <c r="I14" s="41">
        <f>E14+G14+H14</f>
        <v>10450</v>
      </c>
      <c r="J14" s="38">
        <f t="shared" ref="J14" si="2">(E14+G14)*15%</f>
        <v>1530</v>
      </c>
      <c r="K14" s="38">
        <f t="shared" ref="K14:K21" si="3">(E14+G14)*1.344%</f>
        <v>137.08799999999999</v>
      </c>
      <c r="L14" s="40">
        <f t="shared" ref="L14:L21" si="4">(E14+G14)*3%</f>
        <v>306</v>
      </c>
      <c r="M14" s="39">
        <v>0</v>
      </c>
      <c r="N14" s="44">
        <v>218.2</v>
      </c>
      <c r="O14" s="38">
        <f t="shared" si="0"/>
        <v>2191.288</v>
      </c>
      <c r="P14" s="43">
        <f t="shared" si="1"/>
        <v>8258.7119999999995</v>
      </c>
      <c r="Q14" s="5"/>
    </row>
    <row r="15" spans="1:19" x14ac:dyDescent="0.35">
      <c r="A15" s="30"/>
      <c r="B15" s="36">
        <f t="shared" ref="B15:B20" si="5">(B14+1)</f>
        <v>3</v>
      </c>
      <c r="C15" s="45" t="s">
        <v>26</v>
      </c>
      <c r="D15" s="46" t="s">
        <v>39</v>
      </c>
      <c r="E15" s="47">
        <f>(5300)</f>
        <v>5300</v>
      </c>
      <c r="F15" s="39">
        <v>0</v>
      </c>
      <c r="G15" s="47">
        <f>(2000)</f>
        <v>2000</v>
      </c>
      <c r="H15" s="40">
        <f>(250)</f>
        <v>250</v>
      </c>
      <c r="I15" s="48">
        <f>SUM(E15:H15)</f>
        <v>7550</v>
      </c>
      <c r="J15" s="38">
        <f>(E15+G15)*13%</f>
        <v>949</v>
      </c>
      <c r="K15" s="38">
        <f>(E15+G15)*1.344%</f>
        <v>98.112000000000009</v>
      </c>
      <c r="L15" s="40">
        <f t="shared" si="4"/>
        <v>219</v>
      </c>
      <c r="M15" s="39">
        <v>0</v>
      </c>
      <c r="N15" s="49">
        <v>75</v>
      </c>
      <c r="O15" s="47">
        <f t="shared" si="0"/>
        <v>1341.1120000000001</v>
      </c>
      <c r="P15" s="43">
        <f t="shared" si="1"/>
        <v>6208.8879999999999</v>
      </c>
      <c r="Q15" s="6"/>
      <c r="S15" s="4"/>
    </row>
    <row r="16" spans="1:19" x14ac:dyDescent="0.35">
      <c r="A16" s="30"/>
      <c r="B16" s="36">
        <f t="shared" si="5"/>
        <v>4</v>
      </c>
      <c r="C16" s="45" t="s">
        <v>27</v>
      </c>
      <c r="D16" s="50" t="s">
        <v>28</v>
      </c>
      <c r="E16" s="47">
        <v>3000</v>
      </c>
      <c r="F16" s="39">
        <v>0</v>
      </c>
      <c r="G16" s="47">
        <v>1500</v>
      </c>
      <c r="H16" s="40">
        <v>250</v>
      </c>
      <c r="I16" s="48">
        <f>E16+G16+H16</f>
        <v>4750</v>
      </c>
      <c r="J16" s="38">
        <f>(E16+G16)*12%</f>
        <v>540</v>
      </c>
      <c r="K16" s="38">
        <f t="shared" si="3"/>
        <v>60.480000000000004</v>
      </c>
      <c r="L16" s="40">
        <f t="shared" si="4"/>
        <v>135</v>
      </c>
      <c r="M16" s="39">
        <v>0</v>
      </c>
      <c r="N16" s="49">
        <v>26.63</v>
      </c>
      <c r="O16" s="47">
        <f t="shared" si="0"/>
        <v>762.11</v>
      </c>
      <c r="P16" s="43">
        <f t="shared" si="1"/>
        <v>3987.89</v>
      </c>
      <c r="Q16" s="5"/>
    </row>
    <row r="17" spans="1:17" x14ac:dyDescent="0.35">
      <c r="A17" s="30"/>
      <c r="B17" s="36">
        <f t="shared" si="5"/>
        <v>5</v>
      </c>
      <c r="C17" s="45" t="s">
        <v>29</v>
      </c>
      <c r="D17" s="50" t="s">
        <v>30</v>
      </c>
      <c r="E17" s="47">
        <v>3000</v>
      </c>
      <c r="F17" s="39">
        <v>0</v>
      </c>
      <c r="G17" s="47">
        <v>1500</v>
      </c>
      <c r="H17" s="40">
        <v>250</v>
      </c>
      <c r="I17" s="48">
        <v>4750</v>
      </c>
      <c r="J17" s="38">
        <f t="shared" ref="J17:J18" si="6">(E17+G17)*12%</f>
        <v>540</v>
      </c>
      <c r="K17" s="38">
        <f t="shared" si="3"/>
        <v>60.480000000000004</v>
      </c>
      <c r="L17" s="40">
        <f t="shared" si="4"/>
        <v>135</v>
      </c>
      <c r="M17" s="39">
        <v>0</v>
      </c>
      <c r="N17" s="49">
        <v>26.63</v>
      </c>
      <c r="O17" s="47">
        <f t="shared" si="0"/>
        <v>762.11</v>
      </c>
      <c r="P17" s="43">
        <f t="shared" si="1"/>
        <v>3987.89</v>
      </c>
      <c r="Q17" s="5"/>
    </row>
    <row r="18" spans="1:17" x14ac:dyDescent="0.35">
      <c r="A18" s="30"/>
      <c r="B18" s="36">
        <f t="shared" si="5"/>
        <v>6</v>
      </c>
      <c r="C18" s="45" t="s">
        <v>31</v>
      </c>
      <c r="D18" s="50" t="s">
        <v>32</v>
      </c>
      <c r="E18" s="47">
        <v>3500</v>
      </c>
      <c r="F18" s="39">
        <v>0</v>
      </c>
      <c r="G18" s="47">
        <v>1500</v>
      </c>
      <c r="H18" s="40">
        <v>250</v>
      </c>
      <c r="I18" s="48">
        <f>SUM(E18:H18)</f>
        <v>5250</v>
      </c>
      <c r="J18" s="38">
        <f t="shared" si="6"/>
        <v>600</v>
      </c>
      <c r="K18" s="38">
        <f t="shared" si="3"/>
        <v>67.2</v>
      </c>
      <c r="L18" s="40">
        <f t="shared" si="4"/>
        <v>150</v>
      </c>
      <c r="M18" s="39">
        <v>1216.17</v>
      </c>
      <c r="N18" s="49">
        <v>24.4</v>
      </c>
      <c r="O18" s="47">
        <f t="shared" si="0"/>
        <v>2057.77</v>
      </c>
      <c r="P18" s="43">
        <f t="shared" si="1"/>
        <v>3192.23</v>
      </c>
      <c r="Q18" s="5"/>
    </row>
    <row r="19" spans="1:17" ht="18" customHeight="1" x14ac:dyDescent="0.35">
      <c r="A19" s="30"/>
      <c r="B19" s="36">
        <f t="shared" si="5"/>
        <v>7</v>
      </c>
      <c r="C19" s="45" t="s">
        <v>44</v>
      </c>
      <c r="D19" s="46" t="s">
        <v>49</v>
      </c>
      <c r="E19" s="47">
        <f>(4500)</f>
        <v>4500</v>
      </c>
      <c r="F19" s="38">
        <v>0</v>
      </c>
      <c r="G19" s="47">
        <f>(2000)</f>
        <v>2000</v>
      </c>
      <c r="H19" s="38">
        <f>(250)</f>
        <v>250</v>
      </c>
      <c r="I19" s="48">
        <f>SUM(E19:H19)</f>
        <v>6750</v>
      </c>
      <c r="J19" s="38">
        <f>(E19+G19)*13%</f>
        <v>845</v>
      </c>
      <c r="K19" s="38">
        <f t="shared" si="3"/>
        <v>87.36</v>
      </c>
      <c r="L19" s="40">
        <f t="shared" si="4"/>
        <v>195</v>
      </c>
      <c r="M19" s="39">
        <v>0</v>
      </c>
      <c r="N19" s="51">
        <v>80.900000000000006</v>
      </c>
      <c r="O19" s="47">
        <f t="shared" si="0"/>
        <v>1208.2600000000002</v>
      </c>
      <c r="P19" s="43">
        <f t="shared" si="1"/>
        <v>5541.74</v>
      </c>
      <c r="Q19" s="5"/>
    </row>
    <row r="20" spans="1:17" x14ac:dyDescent="0.35">
      <c r="A20" s="12"/>
      <c r="B20" s="36">
        <f t="shared" si="5"/>
        <v>8</v>
      </c>
      <c r="C20" s="52" t="s">
        <v>47</v>
      </c>
      <c r="D20" s="53" t="s">
        <v>43</v>
      </c>
      <c r="E20" s="47">
        <f>(3000)</f>
        <v>3000</v>
      </c>
      <c r="F20" s="38">
        <v>0</v>
      </c>
      <c r="G20" s="54">
        <f>(1500)</f>
        <v>1500</v>
      </c>
      <c r="H20" s="38">
        <f>(250)</f>
        <v>250</v>
      </c>
      <c r="I20" s="48">
        <f t="shared" ref="I20:I21" si="7">SUM(E20:H20)</f>
        <v>4750</v>
      </c>
      <c r="J20" s="38">
        <f>(E20+G20)*12%</f>
        <v>540</v>
      </c>
      <c r="K20" s="38">
        <f t="shared" si="3"/>
        <v>60.480000000000004</v>
      </c>
      <c r="L20" s="55">
        <f t="shared" si="4"/>
        <v>135</v>
      </c>
      <c r="M20" s="39">
        <v>0</v>
      </c>
      <c r="N20" s="51">
        <v>20</v>
      </c>
      <c r="O20" s="47">
        <f t="shared" si="0"/>
        <v>755.48</v>
      </c>
      <c r="P20" s="43">
        <f t="shared" si="1"/>
        <v>3994.52</v>
      </c>
      <c r="Q20" s="5"/>
    </row>
    <row r="21" spans="1:17" x14ac:dyDescent="0.35">
      <c r="A21" s="12"/>
      <c r="B21" s="36">
        <v>9</v>
      </c>
      <c r="C21" s="56" t="s">
        <v>45</v>
      </c>
      <c r="D21" s="53" t="s">
        <v>46</v>
      </c>
      <c r="E21" s="47">
        <v>3500</v>
      </c>
      <c r="F21" s="38">
        <v>0</v>
      </c>
      <c r="G21" s="47">
        <v>1500</v>
      </c>
      <c r="H21" s="38">
        <v>250</v>
      </c>
      <c r="I21" s="48">
        <f t="shared" si="7"/>
        <v>5250</v>
      </c>
      <c r="J21" s="38">
        <f>(E21+G21)*12%</f>
        <v>600</v>
      </c>
      <c r="K21" s="38">
        <f t="shared" si="3"/>
        <v>67.2</v>
      </c>
      <c r="L21" s="40">
        <f t="shared" si="4"/>
        <v>150</v>
      </c>
      <c r="M21" s="38">
        <v>970.92</v>
      </c>
      <c r="N21" s="51">
        <v>25</v>
      </c>
      <c r="O21" s="47">
        <f t="shared" si="0"/>
        <v>1813.12</v>
      </c>
      <c r="P21" s="43">
        <f t="shared" si="1"/>
        <v>3436.88</v>
      </c>
      <c r="Q21" s="5"/>
    </row>
    <row r="22" spans="1:17" x14ac:dyDescent="0.35">
      <c r="A22" s="12"/>
      <c r="B22" s="57"/>
      <c r="C22" s="58"/>
      <c r="D22" s="26" t="s">
        <v>33</v>
      </c>
      <c r="E22" s="59">
        <f t="shared" ref="E22:O22" si="8">SUM(E13:E21)</f>
        <v>42700</v>
      </c>
      <c r="F22" s="43">
        <v>0</v>
      </c>
      <c r="G22" s="59">
        <f t="shared" si="8"/>
        <v>15500</v>
      </c>
      <c r="H22" s="59">
        <f t="shared" si="8"/>
        <v>2250</v>
      </c>
      <c r="I22" s="59">
        <f t="shared" si="8"/>
        <v>60450</v>
      </c>
      <c r="J22" s="59">
        <f t="shared" si="8"/>
        <v>7749</v>
      </c>
      <c r="K22" s="59">
        <f t="shared" si="8"/>
        <v>782.20800000000008</v>
      </c>
      <c r="L22" s="59">
        <f t="shared" si="8"/>
        <v>1746</v>
      </c>
      <c r="M22" s="59">
        <f t="shared" si="8"/>
        <v>2187.09</v>
      </c>
      <c r="N22" s="59">
        <f t="shared" si="8"/>
        <v>746.75</v>
      </c>
      <c r="O22" s="59">
        <f t="shared" si="8"/>
        <v>13211.047999999999</v>
      </c>
      <c r="P22" s="59">
        <f>SUM(P13:P21)</f>
        <v>47238.95199999999</v>
      </c>
      <c r="Q22" s="5"/>
    </row>
    <row r="23" spans="1:17" x14ac:dyDescent="0.35">
      <c r="A23" s="12"/>
      <c r="B23" s="57"/>
      <c r="C23" s="58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5"/>
    </row>
    <row r="24" spans="1:17" x14ac:dyDescent="0.35">
      <c r="A24" s="12"/>
      <c r="B24" s="62"/>
      <c r="C24" s="63"/>
      <c r="D24" s="63"/>
      <c r="E24" s="61"/>
      <c r="F24" s="61"/>
      <c r="G24" s="61"/>
      <c r="H24" s="61"/>
      <c r="I24" s="61"/>
      <c r="J24" s="64"/>
      <c r="K24" s="64"/>
      <c r="L24" s="64"/>
      <c r="M24" s="64"/>
      <c r="N24" s="65"/>
      <c r="O24" s="65"/>
      <c r="P24" s="61"/>
      <c r="Q24" s="5"/>
    </row>
    <row r="25" spans="1:17" ht="18" thickBot="1" x14ac:dyDescent="0.4">
      <c r="A25" s="12"/>
      <c r="B25" s="62"/>
      <c r="C25" s="63"/>
      <c r="D25" s="63"/>
      <c r="E25" s="61"/>
      <c r="F25" s="61"/>
      <c r="G25" s="61"/>
      <c r="H25" s="61"/>
      <c r="I25" s="61"/>
      <c r="J25" s="64"/>
      <c r="K25" s="64"/>
      <c r="L25" s="64"/>
      <c r="M25" s="64"/>
      <c r="N25" s="66" t="s">
        <v>34</v>
      </c>
      <c r="O25" s="66"/>
      <c r="P25" s="67">
        <f>P13+P14+P15+P16+P17+P18+P19+P20+P21</f>
        <v>47238.95199999999</v>
      </c>
      <c r="Q25" s="5"/>
    </row>
    <row r="26" spans="1:17" ht="18" thickTop="1" x14ac:dyDescent="0.35">
      <c r="A26" s="12"/>
      <c r="B26" s="12"/>
      <c r="C26" s="68"/>
      <c r="D26" s="63"/>
      <c r="E26" s="69"/>
      <c r="F26" s="69"/>
      <c r="G26" s="69"/>
      <c r="H26" s="69"/>
      <c r="I26" s="69"/>
      <c r="J26" s="69"/>
      <c r="K26" s="69"/>
      <c r="L26" s="69"/>
      <c r="M26" s="69"/>
      <c r="N26" s="64"/>
      <c r="O26" s="64"/>
      <c r="P26" s="70"/>
      <c r="Q26" s="5"/>
    </row>
    <row r="27" spans="1:17" x14ac:dyDescent="0.35">
      <c r="A27" s="71"/>
      <c r="B27" s="12"/>
      <c r="C27" s="68"/>
      <c r="D27" s="63"/>
      <c r="E27" s="69"/>
      <c r="F27" s="69"/>
      <c r="G27" s="69"/>
      <c r="H27" s="69"/>
      <c r="I27" s="69"/>
      <c r="J27" s="72"/>
      <c r="K27" s="69"/>
      <c r="L27" s="72"/>
      <c r="M27" s="72"/>
      <c r="N27" s="73"/>
      <c r="O27" s="73"/>
      <c r="P27" s="71"/>
      <c r="Q27" s="5"/>
    </row>
    <row r="28" spans="1:17" x14ac:dyDescent="0.35">
      <c r="A28" s="71"/>
      <c r="B28" s="12"/>
      <c r="C28" s="68"/>
      <c r="D28" s="63"/>
      <c r="E28" s="69"/>
      <c r="F28" s="69"/>
      <c r="G28" s="69"/>
      <c r="H28" s="69"/>
      <c r="I28" s="69"/>
      <c r="J28" s="72"/>
      <c r="K28" s="69"/>
      <c r="L28" s="72"/>
      <c r="M28" s="72"/>
      <c r="N28" s="73"/>
      <c r="O28" s="73"/>
      <c r="P28" s="71"/>
      <c r="Q28" s="5"/>
    </row>
    <row r="29" spans="1:17" x14ac:dyDescent="0.35">
      <c r="A29" s="71"/>
      <c r="B29" s="12"/>
      <c r="C29" s="68"/>
      <c r="D29" s="63"/>
      <c r="E29" s="69"/>
      <c r="F29" s="69"/>
      <c r="G29" s="69"/>
      <c r="H29" s="69"/>
      <c r="I29" s="69"/>
      <c r="J29" s="72"/>
      <c r="K29" s="69"/>
      <c r="L29" s="72"/>
      <c r="M29" s="72"/>
      <c r="N29" s="73"/>
      <c r="O29" s="73"/>
      <c r="P29" s="71"/>
      <c r="Q29" s="5"/>
    </row>
    <row r="30" spans="1:17" x14ac:dyDescent="0.35">
      <c r="A30" s="71"/>
      <c r="B30" s="12"/>
      <c r="C30" s="68"/>
      <c r="D30" s="63"/>
      <c r="E30" s="69"/>
      <c r="F30" s="69"/>
      <c r="G30" s="69"/>
      <c r="H30" s="69"/>
      <c r="I30" s="69"/>
      <c r="J30" s="72"/>
      <c r="K30" s="69"/>
      <c r="L30" s="72"/>
      <c r="M30" s="72"/>
      <c r="N30" s="73"/>
      <c r="O30" s="73"/>
      <c r="P30" s="71"/>
      <c r="Q30" s="5"/>
    </row>
    <row r="31" spans="1:17" x14ac:dyDescent="0.35">
      <c r="A31" s="71"/>
      <c r="B31" s="12"/>
      <c r="C31" s="68"/>
      <c r="D31" s="63"/>
      <c r="E31" s="69"/>
      <c r="F31" s="69"/>
      <c r="G31" s="69"/>
      <c r="H31" s="69"/>
      <c r="I31" s="69"/>
      <c r="J31" s="72"/>
      <c r="K31" s="69"/>
      <c r="L31" s="72"/>
      <c r="M31" s="72"/>
      <c r="N31" s="73"/>
      <c r="O31" s="73"/>
      <c r="P31" s="71"/>
      <c r="Q31" s="5"/>
    </row>
    <row r="32" spans="1:17" x14ac:dyDescent="0.35">
      <c r="A32" s="71"/>
      <c r="B32" s="12"/>
      <c r="C32" s="68"/>
      <c r="D32" s="63"/>
      <c r="E32" s="69"/>
      <c r="F32" s="69"/>
      <c r="G32" s="69"/>
      <c r="H32" s="69"/>
      <c r="I32" s="69"/>
      <c r="J32" s="72"/>
      <c r="K32" s="69"/>
      <c r="L32" s="72"/>
      <c r="M32" s="72"/>
      <c r="N32" s="73"/>
      <c r="O32" s="73"/>
      <c r="P32" s="71"/>
      <c r="Q32" s="5"/>
    </row>
    <row r="33" spans="1:17" x14ac:dyDescent="0.35">
      <c r="A33" s="71"/>
      <c r="B33" s="12"/>
      <c r="C33" s="68"/>
      <c r="D33" s="63"/>
      <c r="E33" s="69"/>
      <c r="F33" s="69"/>
      <c r="G33" s="69"/>
      <c r="H33" s="69"/>
      <c r="I33" s="69"/>
      <c r="J33" s="72"/>
      <c r="K33" s="69"/>
      <c r="L33" s="72"/>
      <c r="M33" s="72"/>
      <c r="N33" s="73"/>
      <c r="O33" s="73"/>
      <c r="P33" s="71"/>
      <c r="Q33" s="5"/>
    </row>
    <row r="34" spans="1:17" x14ac:dyDescent="0.35">
      <c r="A34" s="71"/>
      <c r="B34" s="12"/>
      <c r="C34" s="68"/>
      <c r="D34" s="63"/>
      <c r="E34" s="69"/>
      <c r="F34" s="69"/>
      <c r="G34" s="69"/>
      <c r="H34" s="69"/>
      <c r="I34" s="69"/>
      <c r="J34" s="72"/>
      <c r="K34" s="69"/>
      <c r="L34" s="72"/>
      <c r="M34" s="72"/>
      <c r="N34" s="73"/>
      <c r="O34" s="73"/>
      <c r="P34" s="71"/>
      <c r="Q34" s="5"/>
    </row>
    <row r="35" spans="1:17" x14ac:dyDescent="0.35">
      <c r="A35" s="71"/>
      <c r="B35" s="12"/>
      <c r="C35" s="68"/>
      <c r="D35" s="63"/>
      <c r="E35" s="69"/>
      <c r="F35" s="69"/>
      <c r="G35" s="69"/>
      <c r="H35" s="69"/>
      <c r="I35" s="69"/>
      <c r="J35" s="74"/>
      <c r="K35" s="72"/>
      <c r="L35" s="72"/>
      <c r="M35" s="15"/>
      <c r="N35" s="15"/>
      <c r="O35" s="15"/>
      <c r="P35" s="71"/>
      <c r="Q35" s="5"/>
    </row>
    <row r="36" spans="1:17" x14ac:dyDescent="0.35">
      <c r="A36" s="71"/>
      <c r="B36" s="12"/>
      <c r="C36" s="72"/>
      <c r="D36" s="72"/>
      <c r="E36" s="72"/>
      <c r="F36" s="72"/>
      <c r="G36" s="72"/>
      <c r="H36" s="72"/>
      <c r="I36" s="72"/>
      <c r="J36" s="71"/>
      <c r="K36" s="75"/>
      <c r="L36" s="76"/>
      <c r="M36" s="76"/>
      <c r="N36" s="15"/>
      <c r="O36" s="15"/>
      <c r="P36" s="71"/>
      <c r="Q36" s="2"/>
    </row>
    <row r="37" spans="1:17" x14ac:dyDescent="0.35">
      <c r="A37" s="71"/>
      <c r="B37" s="71"/>
      <c r="C37" s="74" t="s">
        <v>35</v>
      </c>
      <c r="D37" s="77"/>
      <c r="E37" s="15"/>
      <c r="F37" s="15"/>
      <c r="G37" s="15"/>
      <c r="H37" s="15"/>
      <c r="I37" s="71"/>
      <c r="J37" s="71"/>
      <c r="K37" s="75" t="s">
        <v>36</v>
      </c>
      <c r="L37" s="78"/>
      <c r="M37" s="78"/>
      <c r="N37" s="78"/>
      <c r="O37" s="71"/>
      <c r="P37" s="71"/>
      <c r="Q37" s="2"/>
    </row>
    <row r="38" spans="1:17" x14ac:dyDescent="0.35">
      <c r="A38" s="71"/>
      <c r="B38" s="79"/>
      <c r="C38" s="80"/>
      <c r="D38" s="80" t="s">
        <v>37</v>
      </c>
      <c r="E38" s="15"/>
      <c r="F38" s="15"/>
      <c r="G38" s="15"/>
      <c r="H38" s="15"/>
      <c r="I38" s="71"/>
      <c r="J38" s="71"/>
      <c r="K38" s="75"/>
      <c r="L38" s="81" t="s">
        <v>38</v>
      </c>
      <c r="M38" s="81"/>
      <c r="N38" s="81"/>
      <c r="O38" s="15"/>
      <c r="P38" s="82"/>
      <c r="Q38" s="2"/>
    </row>
    <row r="39" spans="1:17" x14ac:dyDescent="0.35">
      <c r="A39" s="71"/>
      <c r="B39" s="79"/>
      <c r="C39" s="80"/>
      <c r="D39" s="80" t="s">
        <v>39</v>
      </c>
      <c r="E39" s="15"/>
      <c r="F39" s="15"/>
      <c r="G39" s="15"/>
      <c r="H39" s="15"/>
      <c r="I39" s="71"/>
      <c r="J39" s="71"/>
      <c r="K39" s="15"/>
      <c r="L39" s="83" t="s">
        <v>40</v>
      </c>
      <c r="M39" s="83"/>
      <c r="N39" s="83"/>
      <c r="O39" s="82"/>
      <c r="P39" s="84" t="s">
        <v>42</v>
      </c>
      <c r="Q39" s="2"/>
    </row>
    <row r="40" spans="1:17" ht="18" x14ac:dyDescent="0.35">
      <c r="A40" s="85"/>
      <c r="B40" s="71"/>
      <c r="C40" s="80"/>
      <c r="D40" s="80" t="s">
        <v>41</v>
      </c>
      <c r="E40" s="15"/>
      <c r="F40" s="15"/>
      <c r="G40" s="15"/>
      <c r="H40" s="15"/>
      <c r="I40" s="71"/>
      <c r="J40" s="85"/>
      <c r="K40" s="71"/>
      <c r="L40" s="76" t="s">
        <v>41</v>
      </c>
      <c r="M40" s="76"/>
      <c r="N40" s="76"/>
      <c r="O40" s="86"/>
      <c r="P40" s="85"/>
      <c r="Q40" s="2"/>
    </row>
    <row r="41" spans="1:17" ht="18" x14ac:dyDescent="0.35">
      <c r="A41" s="85"/>
      <c r="B41" s="71"/>
      <c r="C41" s="82"/>
      <c r="D41" s="82"/>
      <c r="E41" s="71"/>
      <c r="F41" s="71"/>
      <c r="G41" s="71"/>
      <c r="H41" s="71"/>
      <c r="I41" s="71"/>
      <c r="J41" s="85"/>
      <c r="K41" s="85"/>
      <c r="L41" s="85"/>
      <c r="M41" s="85"/>
      <c r="N41" s="85"/>
      <c r="O41" s="87"/>
      <c r="P41" s="85"/>
      <c r="Q41" s="2"/>
    </row>
    <row r="42" spans="1:17" ht="18" x14ac:dyDescent="0.35">
      <c r="A42" s="85"/>
      <c r="B42" s="85"/>
      <c r="C42" s="85"/>
      <c r="D42" s="85"/>
      <c r="E42" s="88"/>
      <c r="F42" s="88"/>
      <c r="G42" s="88"/>
      <c r="H42" s="88"/>
      <c r="I42" s="88"/>
      <c r="J42" s="85"/>
      <c r="K42" s="85"/>
      <c r="L42" s="85"/>
      <c r="M42" s="85"/>
      <c r="N42" s="85"/>
      <c r="O42" s="85"/>
      <c r="P42" s="85"/>
    </row>
    <row r="43" spans="1:17" x14ac:dyDescent="0.3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1:17" x14ac:dyDescent="0.3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1:17" x14ac:dyDescent="0.3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1:17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7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7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</sheetData>
  <sheetProtection algorithmName="SHA-512" hashValue="ATdjfwq/dqbAVlTWgt6awrR5oWPOG8W4G0WFoB9B01oLBLb3LWnRbnu9s1YpZnrSQnrKw4cNJtusrW5jM3FKaA==" saltValue="O7aTqgjQJtanmMQfJaQMRQ==" spinCount="100000" sheet="1" formatCells="0" formatColumns="0" formatRows="0" insertColumns="0" insertRows="0" insertHyperlinks="0" deleteColumns="0" deleteRows="0" sort="0" autoFilter="0" pivotTables="0"/>
  <mergeCells count="26">
    <mergeCell ref="L39:N39"/>
    <mergeCell ref="L40:N40"/>
    <mergeCell ref="E9:H9"/>
    <mergeCell ref="I9:I12"/>
    <mergeCell ref="J9:N9"/>
    <mergeCell ref="M11:M12"/>
    <mergeCell ref="N25:O25"/>
    <mergeCell ref="N24:O24"/>
    <mergeCell ref="L36:M36"/>
    <mergeCell ref="L37:N37"/>
    <mergeCell ref="L38:N38"/>
    <mergeCell ref="H11:H12"/>
    <mergeCell ref="J11:J12"/>
    <mergeCell ref="K11:K12"/>
    <mergeCell ref="L11:L12"/>
    <mergeCell ref="B6:P6"/>
    <mergeCell ref="B9:B12"/>
    <mergeCell ref="C9:C12"/>
    <mergeCell ref="D9:D12"/>
    <mergeCell ref="P9:P12"/>
    <mergeCell ref="G10:H10"/>
    <mergeCell ref="E11:E12"/>
    <mergeCell ref="F11:F12"/>
    <mergeCell ref="G11:G12"/>
    <mergeCell ref="O9:O12"/>
    <mergeCell ref="N11:N12"/>
  </mergeCells>
  <pageMargins left="0.23622047244094491" right="0.23622047244094491" top="0.74803149606299213" bottom="0.74803149606299213" header="0.31496062992125984" footer="0.31496062992125984"/>
  <pageSetup scale="57" orientation="landscape" r:id="rId1"/>
  <headerFooter>
    <oddFooter>Página &amp;P de &amp;F</oddFooter>
  </headerFooter>
  <ignoredErrors>
    <ignoredError sqref="I18 I20:I21" formulaRange="1"/>
    <ignoredError sqref="J19 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2022-10-05T18:43:31Z</dcterms:modified>
</cp:coreProperties>
</file>