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ml.chartshapes+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5.xml" ContentType="application/vnd.openxmlformats-officedocument.drawingml.chart+xml"/>
  <Override PartName="/xl/drawings/drawing18.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9.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drawings/drawing20.xml" ContentType="application/vnd.openxmlformats-officedocument.drawing+xml"/>
  <Override PartName="/xl/charts/chart31.xml" ContentType="application/vnd.openxmlformats-officedocument.drawingml.chart+xml"/>
  <Override PartName="/xl/drawings/drawing21.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drawings/drawing22.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37.xml" ContentType="application/vnd.openxmlformats-officedocument.drawingml.chart+xml"/>
  <Override PartName="/xl/charts/chart3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U:\AMSA 2022\4. Informes 2022\INFORMES MENSUALES 2022\1. Enero 2022\"/>
    </mc:Choice>
  </mc:AlternateContent>
  <xr:revisionPtr revIDLastSave="0" documentId="13_ncr:1_{D9F2273E-1EE4-4E3B-8132-3F96A124F4E0}" xr6:coauthVersionLast="47" xr6:coauthVersionMax="47" xr10:uidLastSave="{00000000-0000-0000-0000-000000000000}"/>
  <bookViews>
    <workbookView xWindow="-120" yWindow="-120" windowWidth="29040" windowHeight="15840" firstSheet="11" activeTab="11" xr2:uid="{00000000-000D-0000-FFFF-FFFF00000000}"/>
  </bookViews>
  <sheets>
    <sheet name="Diciembre" sheetId="65" state="hidden" r:id="rId1"/>
    <sheet name="Noviembre" sheetId="64" state="hidden" r:id="rId2"/>
    <sheet name="Octubre" sheetId="63" state="hidden" r:id="rId3"/>
    <sheet name="Septiembre" sheetId="62" state="hidden" r:id="rId4"/>
    <sheet name="Agosto" sheetId="38" state="hidden" r:id="rId5"/>
    <sheet name="julio" sheetId="59" state="hidden" r:id="rId6"/>
    <sheet name="Junio" sheetId="58" state="hidden" r:id="rId7"/>
    <sheet name="Mayo" sheetId="57" state="hidden" r:id="rId8"/>
    <sheet name="Abril" sheetId="56" state="hidden" r:id="rId9"/>
    <sheet name="Marzo" sheetId="55" state="hidden" r:id="rId10"/>
    <sheet name="Febrero" sheetId="54" state="hidden" r:id="rId11"/>
    <sheet name="Enero 2022" sheetId="26" r:id="rId12"/>
    <sheet name="METAS " sheetId="52" state="hidden" r:id="rId13"/>
    <sheet name="Hoja1" sheetId="53"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8">Abril!$A$5:$Q$88</definedName>
    <definedName name="_xlnm.Print_Area" localSheetId="4">Agosto!#REF!</definedName>
    <definedName name="_xlnm.Print_Area" localSheetId="0">Diciembre!$A$4:$R$93</definedName>
    <definedName name="_xlnm.Print_Area" localSheetId="11">'Enero 2022'!$A$5:$Q$85</definedName>
    <definedName name="_xlnm.Print_Area" localSheetId="10">Febrero!$A$5:$Q$88</definedName>
    <definedName name="_xlnm.Print_Area" localSheetId="5">julio!$A$5:$R$88</definedName>
    <definedName name="_xlnm.Print_Area" localSheetId="6">Junio!$A$5:$R$88</definedName>
    <definedName name="_xlnm.Print_Area" localSheetId="9">Marzo!$A$5:$Q$88</definedName>
    <definedName name="_xlnm.Print_Area" localSheetId="7">Mayo!$A$5:$R$88</definedName>
    <definedName name="_xlnm.Print_Area" localSheetId="1">Noviembre!$A$4:$R$93</definedName>
    <definedName name="_xlnm.Print_Area" localSheetId="2">Octubre!$A$4:$R$97</definedName>
    <definedName name="_xlnm.Print_Area" localSheetId="3">Septiembre!$A$1:$R$92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26" l="1"/>
  <c r="O18" i="26"/>
  <c r="O20" i="26"/>
  <c r="P17" i="26"/>
  <c r="H22" i="26"/>
  <c r="I22" i="26"/>
  <c r="J22" i="26"/>
  <c r="P11" i="26"/>
  <c r="P12" i="26"/>
  <c r="P13" i="26"/>
  <c r="P14" i="26"/>
  <c r="P15" i="26"/>
  <c r="P16" i="26"/>
  <c r="P18" i="26"/>
  <c r="P19" i="26"/>
  <c r="P20" i="26"/>
  <c r="P10" i="26"/>
  <c r="O15" i="26"/>
  <c r="O14" i="26" l="1"/>
  <c r="O16" i="26"/>
  <c r="O19" i="26"/>
  <c r="O10" i="26"/>
  <c r="O11" i="26"/>
  <c r="O12" i="26"/>
  <c r="Q11" i="65"/>
  <c r="Q12" i="65"/>
  <c r="Q13" i="65"/>
  <c r="Q14" i="65"/>
  <c r="Q15" i="65"/>
  <c r="Q16" i="65"/>
  <c r="Q18" i="65"/>
  <c r="Q19" i="65"/>
  <c r="Q10" i="65"/>
  <c r="R22" i="65"/>
  <c r="P11" i="65"/>
  <c r="P12" i="65"/>
  <c r="P13" i="65"/>
  <c r="P14" i="65"/>
  <c r="P15" i="65"/>
  <c r="P16" i="65"/>
  <c r="P18" i="65"/>
  <c r="P19" i="65"/>
  <c r="P10" i="65"/>
  <c r="K20" i="64" l="1"/>
  <c r="K18" i="64"/>
  <c r="K16" i="64"/>
  <c r="K15" i="64"/>
  <c r="K14" i="64"/>
  <c r="K13" i="64"/>
  <c r="K12" i="64"/>
  <c r="P11" i="64" l="1"/>
  <c r="Q11" i="64"/>
  <c r="P12" i="64"/>
  <c r="Q12" i="64"/>
  <c r="P13" i="64"/>
  <c r="Q13" i="64"/>
  <c r="P14" i="64"/>
  <c r="Q14" i="64"/>
  <c r="P15" i="64"/>
  <c r="P16" i="64"/>
  <c r="Q16" i="64"/>
  <c r="P17" i="64"/>
  <c r="P18" i="64"/>
  <c r="Q18" i="64"/>
  <c r="P20" i="64"/>
  <c r="Q20" i="64"/>
  <c r="G57" i="65"/>
  <c r="F29" i="65"/>
  <c r="J22" i="65"/>
  <c r="I22" i="65"/>
  <c r="H22" i="65"/>
  <c r="R20" i="65"/>
  <c r="R18" i="65"/>
  <c r="K16" i="65"/>
  <c r="K15" i="65"/>
  <c r="K14" i="65"/>
  <c r="K13" i="65"/>
  <c r="K12" i="65"/>
  <c r="J22" i="64" l="1"/>
  <c r="G57" i="64"/>
  <c r="F29" i="64"/>
  <c r="I22" i="64"/>
  <c r="H22" i="64"/>
  <c r="R20" i="64"/>
  <c r="R19" i="64"/>
  <c r="R18" i="64"/>
  <c r="R17" i="64"/>
  <c r="R11" i="64"/>
  <c r="R10" i="64"/>
  <c r="H28" i="63" l="1"/>
  <c r="H27" i="63"/>
  <c r="B28" i="63"/>
  <c r="B27" i="63"/>
  <c r="K28" i="63"/>
  <c r="K27" i="63"/>
  <c r="G61" i="63" l="1"/>
  <c r="F33" i="63"/>
  <c r="J22" i="63"/>
  <c r="I22" i="63"/>
  <c r="H22" i="63"/>
  <c r="R20" i="63"/>
  <c r="Q20" i="63"/>
  <c r="P20" i="63"/>
  <c r="R19" i="63"/>
  <c r="P19" i="63"/>
  <c r="R18" i="63"/>
  <c r="Q18" i="63"/>
  <c r="P18" i="63"/>
  <c r="R17" i="63"/>
  <c r="P17" i="63"/>
  <c r="Q16" i="63"/>
  <c r="P16" i="63"/>
  <c r="K16" i="63"/>
  <c r="P15" i="63"/>
  <c r="K15" i="63"/>
  <c r="Q14" i="63"/>
  <c r="P14" i="63"/>
  <c r="K14" i="63"/>
  <c r="Q13" i="63"/>
  <c r="P13" i="63"/>
  <c r="K13" i="63"/>
  <c r="Q12" i="63"/>
  <c r="P12" i="63"/>
  <c r="K12" i="63"/>
  <c r="R11" i="63"/>
  <c r="Q11" i="63"/>
  <c r="P11" i="63"/>
  <c r="R10" i="63"/>
  <c r="P20" i="62" l="1"/>
  <c r="P17" i="62"/>
  <c r="P18" i="62"/>
  <c r="P19" i="62"/>
  <c r="P10" i="62"/>
  <c r="K16" i="62"/>
  <c r="K15" i="62"/>
  <c r="K14" i="62"/>
  <c r="K13" i="62"/>
  <c r="K12" i="62"/>
  <c r="G56" i="62"/>
  <c r="F28" i="62"/>
  <c r="J22" i="62"/>
  <c r="I22" i="62"/>
  <c r="H22" i="62"/>
  <c r="R20" i="62"/>
  <c r="Q20" i="62"/>
  <c r="R19" i="62"/>
  <c r="R18" i="62"/>
  <c r="Q18" i="62"/>
  <c r="R17" i="62"/>
  <c r="Q16" i="62"/>
  <c r="P16" i="62"/>
  <c r="P15" i="62"/>
  <c r="Q14" i="62"/>
  <c r="P14" i="62"/>
  <c r="Q13" i="62"/>
  <c r="P13" i="62"/>
  <c r="Q12" i="62"/>
  <c r="P12" i="62"/>
  <c r="R11" i="62"/>
  <c r="Q11" i="62"/>
  <c r="P11" i="62"/>
  <c r="R10" i="62"/>
  <c r="G56" i="59" l="1"/>
  <c r="F28" i="59"/>
  <c r="J22" i="59"/>
  <c r="I22" i="59"/>
  <c r="H22" i="59"/>
  <c r="R20" i="59"/>
  <c r="Q20" i="59"/>
  <c r="P20" i="59"/>
  <c r="R19" i="59"/>
  <c r="R18" i="59"/>
  <c r="Q18" i="59"/>
  <c r="P18" i="59"/>
  <c r="R17" i="59"/>
  <c r="Q16" i="59"/>
  <c r="P16" i="59"/>
  <c r="P15" i="59"/>
  <c r="Q14" i="59"/>
  <c r="P14" i="59"/>
  <c r="Q13" i="59"/>
  <c r="P13" i="59"/>
  <c r="Q12" i="59"/>
  <c r="P12" i="59"/>
  <c r="R11" i="59"/>
  <c r="Q11" i="59"/>
  <c r="P11" i="59"/>
  <c r="R10" i="59"/>
  <c r="G56" i="38"/>
  <c r="F28" i="38"/>
  <c r="J22" i="38"/>
  <c r="I22" i="38"/>
  <c r="H22" i="38"/>
  <c r="R20" i="38"/>
  <c r="Q20" i="38"/>
  <c r="P20" i="38"/>
  <c r="R19" i="38"/>
  <c r="R18" i="38"/>
  <c r="Q18" i="38"/>
  <c r="P18" i="38"/>
  <c r="R17" i="38"/>
  <c r="Q16" i="38"/>
  <c r="P16" i="38"/>
  <c r="P15" i="38"/>
  <c r="Q14" i="38"/>
  <c r="P14" i="38"/>
  <c r="Q13" i="38"/>
  <c r="P13" i="38"/>
  <c r="Q12" i="38"/>
  <c r="P12" i="38"/>
  <c r="R11" i="38"/>
  <c r="Q11" i="38"/>
  <c r="P11" i="38"/>
  <c r="R10" i="38"/>
  <c r="J22" i="58" l="1"/>
  <c r="Q20" i="58" l="1"/>
  <c r="G56" i="58"/>
  <c r="F28" i="58"/>
  <c r="I22" i="58"/>
  <c r="H22" i="58"/>
  <c r="R20" i="58"/>
  <c r="P20" i="58"/>
  <c r="R19" i="58"/>
  <c r="R18" i="58"/>
  <c r="Q18" i="58"/>
  <c r="P18" i="58"/>
  <c r="R17" i="58"/>
  <c r="Q16" i="58"/>
  <c r="P16" i="58"/>
  <c r="P15" i="58"/>
  <c r="Q14" i="58"/>
  <c r="P14" i="58"/>
  <c r="Q13" i="58"/>
  <c r="P13" i="58"/>
  <c r="Q12" i="58"/>
  <c r="P12" i="58"/>
  <c r="R11" i="58"/>
  <c r="Q11" i="58"/>
  <c r="P11" i="58"/>
  <c r="R10" i="58"/>
  <c r="K20" i="57" l="1"/>
  <c r="K19" i="57"/>
  <c r="K19" i="58" s="1"/>
  <c r="K19" i="59" s="1"/>
  <c r="K19" i="38" s="1"/>
  <c r="K19" i="62" s="1"/>
  <c r="K19" i="63" s="1"/>
  <c r="K19" i="64" s="1"/>
  <c r="K19" i="65" s="1"/>
  <c r="R19" i="65" s="1"/>
  <c r="K18" i="57"/>
  <c r="K17" i="57"/>
  <c r="K17" i="58" s="1"/>
  <c r="K17" i="59" s="1"/>
  <c r="K17" i="38" s="1"/>
  <c r="K17" i="62" s="1"/>
  <c r="K17" i="63" s="1"/>
  <c r="K17" i="64" s="1"/>
  <c r="K17" i="65" s="1"/>
  <c r="K16" i="57"/>
  <c r="K15" i="57"/>
  <c r="K14" i="57"/>
  <c r="K13" i="57"/>
  <c r="K12" i="57"/>
  <c r="K11" i="57"/>
  <c r="K11" i="58" s="1"/>
  <c r="K11" i="59" s="1"/>
  <c r="K11" i="38" s="1"/>
  <c r="K11" i="62" s="1"/>
  <c r="K11" i="63" s="1"/>
  <c r="K11" i="64" s="1"/>
  <c r="K11" i="65" s="1"/>
  <c r="R11" i="65" s="1"/>
  <c r="K10" i="57"/>
  <c r="K10" i="58" s="1"/>
  <c r="R17" i="65" l="1"/>
  <c r="K13" i="59"/>
  <c r="K13" i="58"/>
  <c r="K14" i="59"/>
  <c r="K14" i="58"/>
  <c r="K16" i="59"/>
  <c r="K16" i="58"/>
  <c r="K15" i="59"/>
  <c r="K15" i="58"/>
  <c r="K10" i="59"/>
  <c r="K18" i="38"/>
  <c r="K18" i="65" s="1"/>
  <c r="K18" i="59"/>
  <c r="K18" i="58"/>
  <c r="K12" i="59"/>
  <c r="K12" i="58"/>
  <c r="K20" i="38"/>
  <c r="K20" i="65" s="1"/>
  <c r="K20" i="59"/>
  <c r="K20" i="58"/>
  <c r="K22" i="57"/>
  <c r="R17" i="57"/>
  <c r="R18" i="57"/>
  <c r="G56" i="57"/>
  <c r="F28" i="57"/>
  <c r="J22" i="57"/>
  <c r="I22" i="57"/>
  <c r="H22" i="57"/>
  <c r="R20" i="57"/>
  <c r="P20" i="57"/>
  <c r="R19" i="57"/>
  <c r="Q18" i="57"/>
  <c r="P18" i="57"/>
  <c r="Q16" i="57"/>
  <c r="P16" i="57"/>
  <c r="P15" i="57"/>
  <c r="Q14" i="57"/>
  <c r="P14" i="57"/>
  <c r="Q13" i="57"/>
  <c r="P13" i="57"/>
  <c r="Q12" i="57"/>
  <c r="P12" i="57"/>
  <c r="R11" i="57"/>
  <c r="Q11" i="57"/>
  <c r="P11" i="57"/>
  <c r="R10" i="57"/>
  <c r="P10" i="57"/>
  <c r="K22" i="58" l="1"/>
  <c r="K20" i="63"/>
  <c r="K20" i="62"/>
  <c r="K18" i="63"/>
  <c r="K18" i="62"/>
  <c r="K22" i="59"/>
  <c r="K10" i="38"/>
  <c r="O19" i="56"/>
  <c r="O20" i="56"/>
  <c r="G56" i="55"/>
  <c r="F28" i="55"/>
  <c r="Q20" i="55"/>
  <c r="O19" i="55"/>
  <c r="Q18" i="55"/>
  <c r="P18" i="55"/>
  <c r="O18" i="55"/>
  <c r="Q17" i="55"/>
  <c r="P16" i="55"/>
  <c r="O16" i="55"/>
  <c r="O15" i="55"/>
  <c r="P14" i="55"/>
  <c r="O14" i="55"/>
  <c r="P13" i="55"/>
  <c r="O13" i="55"/>
  <c r="P12" i="55"/>
  <c r="O12" i="55"/>
  <c r="P11" i="55"/>
  <c r="O11" i="55"/>
  <c r="Q11" i="55"/>
  <c r="I22" i="55"/>
  <c r="H22" i="55"/>
  <c r="K10" i="62" l="1"/>
  <c r="K22" i="38"/>
  <c r="Q19" i="55"/>
  <c r="J22" i="55"/>
  <c r="Q10" i="55"/>
  <c r="G56" i="56"/>
  <c r="F28" i="56"/>
  <c r="Q20" i="56"/>
  <c r="Q19" i="56"/>
  <c r="Q18" i="56"/>
  <c r="P18" i="56"/>
  <c r="O18" i="56"/>
  <c r="J22" i="56"/>
  <c r="I22" i="56"/>
  <c r="P16" i="56"/>
  <c r="O16" i="56"/>
  <c r="O15" i="56"/>
  <c r="P14" i="56"/>
  <c r="O14" i="56"/>
  <c r="P13" i="56"/>
  <c r="O13" i="56"/>
  <c r="P12" i="56"/>
  <c r="O12" i="56"/>
  <c r="Q11" i="56"/>
  <c r="P11" i="56"/>
  <c r="O11" i="56"/>
  <c r="Q10" i="56"/>
  <c r="O10" i="56"/>
  <c r="K10" i="63" l="1"/>
  <c r="K10" i="64" s="1"/>
  <c r="K10" i="65" s="1"/>
  <c r="K22" i="62"/>
  <c r="H22" i="56"/>
  <c r="Q17" i="56"/>
  <c r="R10" i="65" l="1"/>
  <c r="K22" i="65"/>
  <c r="R21" i="65" s="1"/>
  <c r="K22" i="64"/>
  <c r="K22" i="63"/>
  <c r="O14" i="54"/>
  <c r="O16" i="54"/>
  <c r="O18" i="54"/>
  <c r="G56" i="54" l="1"/>
  <c r="F28" i="54"/>
  <c r="J22" i="54"/>
  <c r="I22" i="54"/>
  <c r="H22" i="54"/>
  <c r="Q20" i="54"/>
  <c r="Q19" i="54"/>
  <c r="Q18" i="54"/>
  <c r="P18" i="54"/>
  <c r="Q17" i="54"/>
  <c r="P16" i="54"/>
  <c r="P14" i="54"/>
  <c r="P13" i="54"/>
  <c r="O13" i="54"/>
  <c r="P12" i="54"/>
  <c r="O12" i="54"/>
  <c r="Q11" i="54"/>
  <c r="P11" i="54"/>
  <c r="O11" i="54"/>
  <c r="Q10" i="54"/>
  <c r="I11" i="53" l="1"/>
  <c r="I9" i="53"/>
  <c r="I8" i="53"/>
  <c r="I7" i="53"/>
  <c r="I6" i="53"/>
  <c r="I3" i="53"/>
  <c r="I5" i="53" l="1"/>
  <c r="I4" i="53"/>
  <c r="AH6" i="52" l="1"/>
  <c r="N6" i="52"/>
  <c r="N5" i="52"/>
  <c r="AG6" i="52"/>
  <c r="AH5" i="52"/>
  <c r="AG5" i="52"/>
  <c r="X6" i="52"/>
  <c r="X5" i="52"/>
  <c r="AO6" i="52"/>
  <c r="AN6" i="52"/>
  <c r="AM6" i="52"/>
  <c r="AI6" i="52"/>
  <c r="W6" i="52"/>
  <c r="M6" i="52"/>
  <c r="AO5" i="52"/>
  <c r="AN5" i="52"/>
  <c r="AM5" i="52"/>
  <c r="AI5" i="52"/>
  <c r="AK5" i="52" s="1"/>
  <c r="W5" i="52"/>
  <c r="M5" i="52"/>
  <c r="AK6" i="52" l="1"/>
  <c r="AJ5" i="52"/>
  <c r="AJ6" i="52"/>
  <c r="Q11" i="26" l="1"/>
  <c r="O13" i="26"/>
  <c r="G58" i="26" l="1"/>
  <c r="F30" i="26"/>
  <c r="Q20" i="26"/>
  <c r="Q19" i="26"/>
  <c r="Q18" i="26"/>
  <c r="Q17" i="26"/>
  <c r="Q10" i="26"/>
  <c r="D9" i="53" l="1"/>
  <c r="D51" i="53" s="1"/>
  <c r="J11" i="53" l="1"/>
  <c r="D12" i="53" l="1"/>
  <c r="D53" i="53" s="1"/>
  <c r="D10" i="53" l="1"/>
  <c r="J9" i="53" l="1"/>
  <c r="J3" i="53"/>
  <c r="J10" i="53"/>
  <c r="J7" i="53" l="1"/>
  <c r="D11" i="53"/>
  <c r="D52" i="53" s="1"/>
  <c r="J6" i="53"/>
  <c r="J8" i="53"/>
  <c r="D3" i="53"/>
  <c r="D45" i="53" s="1"/>
  <c r="J4" i="53"/>
  <c r="J5" i="53"/>
  <c r="D7" i="53"/>
  <c r="D49" i="53" s="1"/>
  <c r="D6" i="53" l="1"/>
  <c r="D48" i="53" s="1"/>
  <c r="D8" i="53" l="1"/>
  <c r="D50" i="53" s="1"/>
  <c r="D4" i="53"/>
  <c r="D46" i="53" s="1"/>
  <c r="D5" i="53"/>
  <c r="D47" i="53" s="1"/>
</calcChain>
</file>

<file path=xl/sharedStrings.xml><?xml version="1.0" encoding="utf-8"?>
<sst xmlns="http://schemas.openxmlformats.org/spreadsheetml/2006/main" count="1456" uniqueCount="162">
  <si>
    <t>% avance Fisico</t>
  </si>
  <si>
    <t>No.</t>
  </si>
  <si>
    <t>Unidad de medida</t>
  </si>
  <si>
    <t>Seguimiento Fisico</t>
  </si>
  <si>
    <t>% avance Financiero</t>
  </si>
  <si>
    <t>ENERO</t>
  </si>
  <si>
    <t>NOTA:</t>
  </si>
  <si>
    <t xml:space="preserve">INFORME A DIRECCIÓN Y SUBDIRECCIÓN EJECUTIVA, </t>
  </si>
  <si>
    <t>Art. 3 y 4 Acdo Gtivo 540-2013</t>
  </si>
  <si>
    <t>Art. 8 y 17BIS Decreto 13-2013</t>
  </si>
  <si>
    <t>Nombre Actividad                                                                                   Estructura Programática</t>
  </si>
  <si>
    <t>Estructura Programática</t>
  </si>
  <si>
    <t>No. Actividad</t>
  </si>
  <si>
    <t>No Obra</t>
  </si>
  <si>
    <t>División Responsable</t>
  </si>
  <si>
    <t>Asignado</t>
  </si>
  <si>
    <t>Vigente</t>
  </si>
  <si>
    <t>Ejecutado</t>
  </si>
  <si>
    <t>Observaciones</t>
  </si>
  <si>
    <t>REGISTRO SICOIN</t>
  </si>
  <si>
    <t>Art. 17 y 48 Ley Orgánica del Presupuesto.    Art. 19 Decreto 13-1013</t>
  </si>
  <si>
    <t>GRÁFICAS AVANCE FINANCIERO</t>
  </si>
  <si>
    <t>Porcentaje de ejecución</t>
  </si>
  <si>
    <t>Avance de ejecución mensual</t>
  </si>
  <si>
    <t>Dirección y Coordinación</t>
  </si>
  <si>
    <t>001</t>
  </si>
  <si>
    <t>000</t>
  </si>
  <si>
    <t>Dirección Ejecutiva</t>
  </si>
  <si>
    <t>002</t>
  </si>
  <si>
    <t>Control, Calidad Ambiental y Manejo de Lagos</t>
  </si>
  <si>
    <t>003</t>
  </si>
  <si>
    <t>004</t>
  </si>
  <si>
    <t>005</t>
  </si>
  <si>
    <t>Forestal y Conservación de suelos</t>
  </si>
  <si>
    <t>Metro cúbico</t>
  </si>
  <si>
    <t>GRÁFICAS AVANCE FISICO</t>
  </si>
  <si>
    <t>Persona</t>
  </si>
  <si>
    <t>Evento</t>
  </si>
  <si>
    <t>Hectárea</t>
  </si>
  <si>
    <t>% Ejecutado / Programado</t>
  </si>
  <si>
    <t>SECYT - LIBRE ACCESO A LA INFORMACIÓN</t>
  </si>
  <si>
    <t xml:space="preserve">Cumplimiento de 100% para arriba </t>
  </si>
  <si>
    <t xml:space="preserve">Cumplimiento de 90% al 100% </t>
  </si>
  <si>
    <t xml:space="preserve">Cumplimiento de 70% al 90% </t>
  </si>
  <si>
    <t xml:space="preserve">Cumplimiento de 50% al 70% </t>
  </si>
  <si>
    <t xml:space="preserve">Cumplimiento por debajo de 50%. </t>
  </si>
  <si>
    <t>Recolección y tratatamiento de Desechos Líquidos</t>
  </si>
  <si>
    <t>Recolección y tratamiento de desechos sólidos</t>
  </si>
  <si>
    <t>Educación Ambiental, concientización ciudadana y desarrollo turístico</t>
  </si>
  <si>
    <t>SEGUIMIENTO POA</t>
  </si>
  <si>
    <t>Reporte correspondiente al mes de:</t>
  </si>
  <si>
    <t>Informe de Avance de Ejecución</t>
  </si>
  <si>
    <t>Documento</t>
  </si>
  <si>
    <t>Control de la Calidad del Agua</t>
  </si>
  <si>
    <t>Control de la Erosión de Suelos y de la Sedimentación</t>
  </si>
  <si>
    <t>Manejo de Áreas Forestales</t>
  </si>
  <si>
    <t>Mantenimiento y Limpieza del Lago</t>
  </si>
  <si>
    <t>Metro cuadrado</t>
  </si>
  <si>
    <t>Avance de Ejecución Mensual</t>
  </si>
  <si>
    <t xml:space="preserve">Gasto de servicios y funcionamiento. </t>
  </si>
  <si>
    <t>Entidad</t>
  </si>
  <si>
    <t>Reingeniería Industrial y Agroindustrial</t>
  </si>
  <si>
    <t>|</t>
  </si>
  <si>
    <t>Se realizó ejecución presupuestaria solamente dentro del grupo de gasto 0.</t>
  </si>
  <si>
    <t>Seguimiento Financiero</t>
  </si>
  <si>
    <t>DICIEMBRE</t>
  </si>
  <si>
    <t>Se realizó ejecución presupuestaria dentro de los grupos de gasto 0 y 100, en el renglón 189.</t>
  </si>
  <si>
    <t>Se realizó ejecución presupuestaria solamente dentro del grupo 100, en el renglón 189.</t>
  </si>
  <si>
    <t>No se realizó ejecución presupuestaria.</t>
  </si>
  <si>
    <t>Se realizó ejecución presupuestaria dentro del grupo de gasto 0 y 100, dentro del renglón 189.</t>
  </si>
  <si>
    <t>FEBRERO</t>
  </si>
  <si>
    <t>MARZO</t>
  </si>
  <si>
    <t>ABRIL</t>
  </si>
  <si>
    <t>MAYO</t>
  </si>
  <si>
    <t>JUNIO</t>
  </si>
  <si>
    <t>JULIO</t>
  </si>
  <si>
    <t>Tratamiento de las aguas residuales a través de las plantas de tratamiento a cargo de la Institución</t>
  </si>
  <si>
    <t xml:space="preserve">Informes de control y monitoreo de la calidad del agua de los principales cuerpos de agua superficiales residuales y del lago de Amatitlán </t>
  </si>
  <si>
    <t xml:space="preserve"> Volumen de desechos sólidos flotantes y plantas acuáticas extraídos del Lago de Amatitlán</t>
  </si>
  <si>
    <t>Control y manejo de los desechos sólidos en la cuenca del lago de Amatitlán</t>
  </si>
  <si>
    <t>Personas capacitadas y sensibilizadas en temas ambientales dirigido al sector formal/no formal</t>
  </si>
  <si>
    <t>Entidades asesoradas en temas de control y manejo de aguas residuales generadas, sistemas de producción agroindustrial y el uso del agua de pozos en la cuenca del lago de Amatitlán</t>
  </si>
  <si>
    <t>Retención de sedimentos a través de la conformación de diques y otros mecanismos de control</t>
  </si>
  <si>
    <t>Estabilización del cauce del rio Villalobos y tributarios al Lago de Amatitlán</t>
  </si>
  <si>
    <t>Conservación de suelos y agua en la cuenca del lago de Amatitlán</t>
  </si>
  <si>
    <t>Reforestación y mantenimiento de áreas en la cuenca del lago de Amatitlán</t>
  </si>
  <si>
    <t>AGOSTO</t>
  </si>
  <si>
    <t>SEPTIEMBRE</t>
  </si>
  <si>
    <t>OCTUBRE</t>
  </si>
  <si>
    <t>NOVIEMBRE</t>
  </si>
  <si>
    <t>Ejercicio Fiscal 2021</t>
  </si>
  <si>
    <t>Meta física anual programada</t>
  </si>
  <si>
    <t>Meta física mensual programada</t>
  </si>
  <si>
    <t xml:space="preserve">Subproducto </t>
  </si>
  <si>
    <t>Descripción de la meta registrada</t>
  </si>
  <si>
    <t>Meta total anual</t>
  </si>
  <si>
    <t>EJECUTADO</t>
  </si>
  <si>
    <t>SALDO POR EJECUTAR</t>
  </si>
  <si>
    <t>Porcentaje Ejecutado / Programado</t>
  </si>
  <si>
    <t>Programado</t>
  </si>
  <si>
    <t>I CUATRIMESTRE</t>
  </si>
  <si>
    <t>II CUATRIMESTRE</t>
  </si>
  <si>
    <t>III CUATRIMESTRE</t>
  </si>
  <si>
    <t xml:space="preserve">Planeamiento Urbano y ordenamiento Territorial </t>
  </si>
  <si>
    <t>-</t>
  </si>
  <si>
    <t xml:space="preserve">Documento </t>
  </si>
  <si>
    <t>Dirección y coordinación</t>
  </si>
  <si>
    <t>Proga. Cuatri. 1</t>
  </si>
  <si>
    <t>Ejec. Cuatri. 1</t>
  </si>
  <si>
    <t>Proga. Cuatri. 2</t>
  </si>
  <si>
    <t>Ejec. Cuatri. 2</t>
  </si>
  <si>
    <t>Proga. Cuatri. 3</t>
  </si>
  <si>
    <t>Ejec. Cuatri. 3</t>
  </si>
  <si>
    <t>INFORMES SEGEPLAN</t>
  </si>
  <si>
    <t>La información financiera es en base al reporte analítico R00804768 del SICOIN.</t>
  </si>
  <si>
    <t>Mensual Ejecutado</t>
  </si>
  <si>
    <t>Actividad</t>
  </si>
  <si>
    <t>Metas Físicas</t>
  </si>
  <si>
    <t>Porcentaje de Ejecución</t>
  </si>
  <si>
    <t xml:space="preserve">Programado </t>
  </si>
  <si>
    <t>Manejo de Desechos Líquidos</t>
  </si>
  <si>
    <t>Limpieza del Lago</t>
  </si>
  <si>
    <t>Control Ambiental</t>
  </si>
  <si>
    <t>Manejo de Desechos Sólidos</t>
  </si>
  <si>
    <t>Manejo de Desechos Sólios</t>
  </si>
  <si>
    <t>Educación Ambiental</t>
  </si>
  <si>
    <t>Ordenamiento Territorial</t>
  </si>
  <si>
    <t>Forestal (Conservación de Suelos)</t>
  </si>
  <si>
    <t>Forestal (Reforestación)</t>
  </si>
  <si>
    <t>Depuración de aguas residuales de la Cuenca del Lago de Amatitlán que ingresan a las plantas de tratamiento a cargo de la Institución en beneficio de la población guatemalteca</t>
  </si>
  <si>
    <t>Control de emanación de gases, contaminación visual, agua, flora y fauna de la CLA e informar a la población sobre los resultados</t>
  </si>
  <si>
    <t>Volumen de desechos sólidos tratados en vertedero en beneficio de la población aledaña a la cuenca del lago de Amatitlán</t>
  </si>
  <si>
    <t>Población capacitada en temas ambientales, a través de talleres y otros eventos</t>
  </si>
  <si>
    <t>Población sensibilizada sobre temas amtientales, a través de campañas de concientización</t>
  </si>
  <si>
    <t>Contención y extracción de sólidos flotantes y plantas acuáticas del lago de Amatitlán para beneficiar a la población aledaña</t>
  </si>
  <si>
    <t>Estabilización y retención de sedimentos beneficiando a las comunidades aledañas al cauce del río Villalobos</t>
  </si>
  <si>
    <t>Reforestación y mantenimiento de áreas, en la cuenca del lago de amatitlán para beneficio de las comundades</t>
  </si>
  <si>
    <t>Implementación y mantenimiento de prácticas de conservación de suelos y agua en la cuenca del lago de Amatitlán.</t>
  </si>
  <si>
    <t>*8</t>
  </si>
  <si>
    <t>*Las hectáreas serán reportadas en el mes de marzo dentro del Sistema de Gestión -SIGES-</t>
  </si>
  <si>
    <t>*Las hectáreas reflejadas en el mes de marzo dentro del Sistema de Gestión -SIGES- incluyen las del mes de febrero (15 hectareas)</t>
  </si>
  <si>
    <t>*7</t>
  </si>
  <si>
    <t>Devengado</t>
  </si>
  <si>
    <t>La información financiera es con base al reporte analítico R00804768 del SICOIN.</t>
  </si>
  <si>
    <t xml:space="preserve">Devengado acumulado </t>
  </si>
  <si>
    <t xml:space="preserve">Devengado en el mes </t>
  </si>
  <si>
    <t xml:space="preserve">La información financiera proviene de la División Administrativa Financiera </t>
  </si>
  <si>
    <t xml:space="preserve">% avance Fisico mensual </t>
  </si>
  <si>
    <t>La información financiera proviene de la División Administrativa Financiera -AMSA-</t>
  </si>
  <si>
    <t xml:space="preserve">SEPTIEMBRE </t>
  </si>
  <si>
    <t xml:space="preserve">*Por reprogramación en el sistema de gestión SIGES, en el mes de octubre se registró la información como se consignó en la programación cuatrimestral, quedando un remanente de meta física para reportar en noviembre de acuerdo con la tabla siguiente: </t>
  </si>
  <si>
    <t xml:space="preserve">Producto / Subproducto </t>
  </si>
  <si>
    <t xml:space="preserve">Programación cuatrimestral </t>
  </si>
  <si>
    <t xml:space="preserve">Reportado mes de octubre </t>
  </si>
  <si>
    <t xml:space="preserve">Remanente para noviembre </t>
  </si>
  <si>
    <t>Avance de ejecución</t>
  </si>
  <si>
    <t xml:space="preserve">Avance de ejecución </t>
  </si>
  <si>
    <t>Ejercicio Fiscal 2022</t>
  </si>
  <si>
    <t>Estado ecológico de la cuenca y del Lago de Amatitlán monitoreado a traves de análisis de la calidad del agua y parámetros biológicos</t>
  </si>
  <si>
    <t xml:space="preserve">% avance Fisico/anual </t>
  </si>
  <si>
    <t xml:space="preserve">La información financiera es consultada a la División Administrativa Financiera de AMSA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</si>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</sst>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quot;* #,##0.00_-;\-&quot;Q&quot;* #,##0.00_-;_-&quot;Q&quot;* &quot;-&quot;??_-;_-@_-"/>
    <numFmt numFmtId="164" formatCode="&quot;Q&quot;#,##0.00"/>
    <numFmt numFmtId="165" formatCode="#,##0.00_ ;[Red]\-#,##0.00\ "/>
  </numFmts>
  <fonts count="22" x14ac:knownFonts="1">
    <font>
      <sz val="11"/>
      <color theme="1"/>
      <name val="Calibri"/>
      <family val="2"/>
      <scheme val="minor"/>
    </font>
    <font>
      <b/>
      <sz val="12"/>
      <color theme="1"/>
      <name val="Calibri"/>
      <family val="2"/>
      <scheme val="minor"/>
    </font>
    <font>
      <sz val="9"/>
      <color theme="1"/>
      <name val="Calibri"/>
      <family val="2"/>
      <scheme val="minor"/>
    </font>
    <font>
      <b/>
      <sz val="14"/>
      <color theme="0"/>
      <name val="Calibri"/>
      <family val="2"/>
      <scheme val="minor"/>
    </font>
    <font>
      <b/>
      <sz val="11"/>
      <color theme="1"/>
      <name val="Calibri"/>
      <family val="2"/>
      <scheme val="minor"/>
    </font>
    <font>
      <sz val="11"/>
      <color theme="1"/>
      <name val="Calibri"/>
      <family val="2"/>
      <scheme val="minor"/>
    </font>
    <font>
      <sz val="14"/>
      <color theme="1"/>
      <name val="Arial"/>
      <family val="2"/>
    </font>
    <font>
      <sz val="10"/>
      <color rgb="FF000000"/>
      <name val="Arial"/>
      <family val="2"/>
    </font>
    <font>
      <sz val="12"/>
      <color theme="1"/>
      <name val="Calibri"/>
      <family val="2"/>
      <scheme val="minor"/>
    </font>
    <font>
      <b/>
      <sz val="16"/>
      <color theme="0"/>
      <name val="Calibri"/>
      <family val="2"/>
      <scheme val="minor"/>
    </font>
    <font>
      <sz val="8"/>
      <color rgb="FF000000"/>
      <name val="Arial"/>
      <family val="2"/>
    </font>
    <font>
      <b/>
      <sz val="12"/>
      <color theme="0"/>
      <name val="Calibri"/>
      <family val="2"/>
      <scheme val="minor"/>
    </font>
    <font>
      <b/>
      <sz val="16"/>
      <color theme="1"/>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sz val="10"/>
      <name val="Arial"/>
      <family val="2"/>
    </font>
    <font>
      <b/>
      <sz val="12"/>
      <color theme="0"/>
      <name val="Arial Narrow"/>
      <family val="2"/>
    </font>
    <font>
      <b/>
      <sz val="12"/>
      <color theme="1"/>
      <name val="Arial Narrow"/>
      <family val="2"/>
    </font>
    <font>
      <sz val="12"/>
      <color theme="1"/>
      <name val="Arial Narrow"/>
      <family val="2"/>
    </font>
    <font>
      <sz val="12"/>
      <color theme="1"/>
      <name val="Times New Roman"/>
      <family val="1"/>
    </font>
    <font>
      <sz val="12"/>
      <color theme="0"/>
      <name val="Times New Roman"/>
      <family val="1"/>
    </font>
  </fonts>
  <fills count="24">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70C0"/>
        <bgColor indexed="64"/>
      </patternFill>
    </fill>
    <fill>
      <patternFill patternType="solid">
        <fgColor rgb="FFFF0000"/>
        <bgColor indexed="64"/>
      </patternFill>
    </fill>
    <fill>
      <patternFill patternType="solid">
        <fgColor rgb="FF92D050"/>
        <bgColor indexed="64"/>
      </patternFill>
    </fill>
    <fill>
      <patternFill patternType="solid">
        <fgColor rgb="FF157B9B"/>
        <bgColor indexed="64"/>
      </patternFill>
    </fill>
    <fill>
      <patternFill patternType="solid">
        <fgColor rgb="FF31849B"/>
        <bgColor indexed="64"/>
      </patternFill>
    </fill>
    <fill>
      <patternFill patternType="solid">
        <fgColor rgb="FF3AA0B8"/>
        <bgColor indexed="64"/>
      </patternFill>
    </fill>
    <fill>
      <patternFill patternType="solid">
        <fgColor rgb="FF5DC94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0097CC"/>
        <bgColor indexed="64"/>
      </patternFill>
    </fill>
    <fill>
      <patternFill patternType="solid">
        <fgColor rgb="FFB7DEE8"/>
        <bgColor indexed="64"/>
      </patternFill>
    </fill>
    <fill>
      <patternFill patternType="solid">
        <fgColor rgb="FFE8D8F4"/>
        <bgColor indexed="64"/>
      </patternFill>
    </fill>
    <fill>
      <patternFill patternType="solid">
        <fgColor theme="8" tint="0.79998168889431442"/>
        <bgColor indexed="64"/>
      </patternFill>
    </fill>
    <fill>
      <patternFill patternType="solid">
        <fgColor theme="9"/>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patternFill>
    </fill>
    <fill>
      <patternFill patternType="solid">
        <fgColor theme="0"/>
        <bgColor indexed="64"/>
      </patternFill>
    </fill>
  </fills>
  <borders count="5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thin">
        <color indexed="64"/>
      </right>
      <top/>
      <bottom/>
      <diagonal/>
    </border>
    <border>
      <left style="hair">
        <color auto="1"/>
      </left>
      <right style="hair">
        <color auto="1"/>
      </right>
      <top style="hair">
        <color auto="1"/>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thin">
        <color indexed="64"/>
      </bottom>
      <diagonal/>
    </border>
    <border>
      <left/>
      <right/>
      <top style="hair">
        <color auto="1"/>
      </top>
      <bottom style="hair">
        <color auto="1"/>
      </bottom>
      <diagonal/>
    </border>
    <border>
      <left style="hair">
        <color auto="1"/>
      </left>
      <right/>
      <top/>
      <bottom/>
      <diagonal/>
    </border>
    <border>
      <left style="thin">
        <color indexed="64"/>
      </left>
      <right/>
      <top/>
      <bottom/>
      <diagonal/>
    </border>
    <border>
      <left/>
      <right style="hair">
        <color auto="1"/>
      </right>
      <top/>
      <bottom/>
      <diagonal/>
    </border>
    <border>
      <left style="hair">
        <color auto="1"/>
      </left>
      <right style="hair">
        <color auto="1"/>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hair">
        <color auto="1"/>
      </right>
      <top style="thin">
        <color theme="0"/>
      </top>
      <bottom style="thin">
        <color theme="0"/>
      </bottom>
      <diagonal/>
    </border>
    <border>
      <left style="hair">
        <color auto="1"/>
      </left>
      <right/>
      <top style="thin">
        <color theme="0"/>
      </top>
      <bottom style="thin">
        <color theme="0"/>
      </bottom>
      <diagonal/>
    </border>
    <border>
      <left style="thin">
        <color indexed="64"/>
      </left>
      <right style="hair">
        <color auto="1"/>
      </right>
      <top style="thin">
        <color indexed="64"/>
      </top>
      <bottom/>
      <diagonal/>
    </border>
    <border>
      <left style="hair">
        <color auto="1"/>
      </left>
      <right/>
      <top style="thin">
        <color indexed="64"/>
      </top>
      <bottom/>
      <diagonal/>
    </border>
    <border>
      <left style="thin">
        <color theme="0"/>
      </left>
      <right/>
      <top style="thin">
        <color theme="0"/>
      </top>
      <bottom/>
      <diagonal/>
    </border>
    <border>
      <left style="thin">
        <color indexed="64"/>
      </left>
      <right style="thin">
        <color indexed="64"/>
      </right>
      <top style="thin">
        <color theme="0"/>
      </top>
      <bottom/>
      <diagonal/>
    </border>
    <border>
      <left style="thin">
        <color indexed="64"/>
      </left>
      <right style="hair">
        <color auto="1"/>
      </right>
      <top/>
      <bottom style="medium">
        <color indexed="64"/>
      </bottom>
      <diagonal/>
    </border>
    <border>
      <left style="hair">
        <color auto="1"/>
      </left>
      <right/>
      <top/>
      <bottom style="medium">
        <color indexed="64"/>
      </bottom>
      <diagonal/>
    </border>
    <border>
      <left/>
      <right/>
      <top/>
      <bottom style="medium">
        <color indexed="64"/>
      </bottom>
      <diagonal/>
    </border>
    <border>
      <left style="thin">
        <color theme="0"/>
      </left>
      <right style="thin">
        <color theme="0"/>
      </right>
      <top/>
      <bottom style="thin">
        <color indexed="64"/>
      </bottom>
      <diagonal/>
    </border>
    <border>
      <left/>
      <right style="thin">
        <color theme="0"/>
      </right>
      <top/>
      <bottom style="thin">
        <color indexed="64"/>
      </bottom>
      <diagonal/>
    </border>
    <border>
      <left style="thin">
        <color theme="0"/>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hair">
        <color auto="1"/>
      </right>
      <top style="medium">
        <color indexed="64"/>
      </top>
      <bottom style="medium">
        <color indexed="64"/>
      </bottom>
      <diagonal/>
    </border>
    <border>
      <left style="hair">
        <color auto="1"/>
      </left>
      <right style="thin">
        <color indexed="64"/>
      </right>
      <top/>
      <bottom style="thin">
        <color indexed="64"/>
      </bottom>
      <diagonal/>
    </border>
    <border>
      <left/>
      <right/>
      <top style="medium">
        <color indexed="64"/>
      </top>
      <bottom style="medium">
        <color indexed="64"/>
      </bottom>
      <diagonal/>
    </border>
    <border>
      <left/>
      <right style="hair">
        <color auto="1"/>
      </right>
      <top/>
      <bottom style="thin">
        <color indexed="64"/>
      </bottom>
      <diagonal/>
    </border>
    <border>
      <left/>
      <right/>
      <top/>
      <bottom style="thin">
        <color indexed="64"/>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medium">
        <color indexed="64"/>
      </left>
      <right/>
      <top style="medium">
        <color indexed="64"/>
      </top>
      <bottom style="medium">
        <color indexed="64"/>
      </bottom>
      <diagonal/>
    </border>
    <border>
      <left style="thin">
        <color indexed="64"/>
      </left>
      <right/>
      <top/>
      <bottom style="hair">
        <color auto="1"/>
      </bottom>
      <diagonal/>
    </border>
    <border>
      <left style="hair">
        <color auto="1"/>
      </left>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style="thin">
        <color indexed="64"/>
      </bottom>
      <diagonal/>
    </border>
  </borders>
  <cellStyleXfs count="15">
    <xf numFmtId="0" fontId="0" fillId="0" borderId="0"/>
    <xf numFmtId="9" fontId="5" fillId="0" borderId="0" applyFont="0" applyFill="0" applyBorder="0" applyAlignment="0" applyProtection="0"/>
    <xf numFmtId="0" fontId="16"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15" fillId="22"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31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3" xfId="0" applyBorder="1" applyAlignment="1">
      <alignment horizontal="center"/>
    </xf>
    <xf numFmtId="0" fontId="0" fillId="0" borderId="1" xfId="0" applyBorder="1" applyAlignment="1">
      <alignment wrapText="1"/>
    </xf>
    <xf numFmtId="0" fontId="0" fillId="0" borderId="2" xfId="0" applyBorder="1" applyAlignment="1">
      <alignment wrapText="1"/>
    </xf>
    <xf numFmtId="0" fontId="2" fillId="0" borderId="0" xfId="0" applyFont="1" applyAlignment="1">
      <alignment wrapText="1"/>
    </xf>
    <xf numFmtId="0" fontId="2" fillId="0" borderId="0" xfId="0" applyFont="1" applyAlignment="1">
      <alignment horizontal="left"/>
    </xf>
    <xf numFmtId="0" fontId="4" fillId="0" borderId="0" xfId="0" applyFont="1"/>
    <xf numFmtId="49" fontId="0" fillId="0" borderId="9" xfId="0" applyNumberFormat="1" applyBorder="1" applyAlignment="1">
      <alignment horizontal="center" wrapText="1"/>
    </xf>
    <xf numFmtId="49" fontId="0" fillId="0" borderId="1" xfId="0" applyNumberFormat="1" applyBorder="1" applyAlignment="1">
      <alignment horizontal="center" wrapText="1"/>
    </xf>
    <xf numFmtId="0" fontId="0" fillId="0" borderId="1" xfId="0" applyBorder="1" applyAlignment="1">
      <alignment horizontal="center" vertical="center" wrapText="1"/>
    </xf>
    <xf numFmtId="0" fontId="6" fillId="4" borderId="0" xfId="0" applyFont="1" applyFill="1" applyBorder="1" applyAlignment="1">
      <alignment horizontal="justify" vertical="top" wrapText="1"/>
    </xf>
    <xf numFmtId="0" fontId="6" fillId="5" borderId="0" xfId="0" applyFont="1" applyFill="1" applyBorder="1" applyAlignment="1">
      <alignment horizontal="center" vertical="top" wrapText="1"/>
    </xf>
    <xf numFmtId="0" fontId="6" fillId="3" borderId="0" xfId="0" applyFont="1" applyFill="1" applyBorder="1" applyAlignment="1">
      <alignment horizontal="justify" vertical="top" wrapText="1"/>
    </xf>
    <xf numFmtId="0" fontId="6" fillId="6" borderId="0" xfId="0" applyFont="1" applyFill="1" applyBorder="1" applyAlignment="1">
      <alignment horizontal="justify" vertical="top" wrapText="1"/>
    </xf>
    <xf numFmtId="0" fontId="7" fillId="0" borderId="0" xfId="0" applyFont="1" applyBorder="1" applyAlignment="1">
      <alignment vertical="center" wrapText="1"/>
    </xf>
    <xf numFmtId="0" fontId="6" fillId="7" borderId="0" xfId="0" applyFont="1" applyFill="1" applyBorder="1" applyAlignment="1">
      <alignment horizontal="justify" vertical="top" wrapText="1"/>
    </xf>
    <xf numFmtId="164" fontId="8" fillId="0" borderId="9" xfId="0" applyNumberFormat="1"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64" fontId="8" fillId="0" borderId="9" xfId="0" applyNumberFormat="1" applyFont="1" applyBorder="1" applyAlignment="1">
      <alignment wrapText="1"/>
    </xf>
    <xf numFmtId="0" fontId="2" fillId="0" borderId="0" xfId="0" applyFont="1" applyAlignment="1">
      <alignment horizontal="left"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0" fillId="0" borderId="0" xfId="0" applyAlignment="1">
      <alignment horizont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3" fillId="0" borderId="9" xfId="0" applyFont="1" applyBorder="1" applyAlignment="1">
      <alignment vertical="center" wrapText="1"/>
    </xf>
    <xf numFmtId="49" fontId="13" fillId="0" borderId="9" xfId="0" applyNumberFormat="1" applyFont="1" applyBorder="1" applyAlignment="1">
      <alignment horizontal="center" vertical="center" wrapText="1"/>
    </xf>
    <xf numFmtId="0" fontId="13" fillId="0" borderId="9" xfId="0" applyFont="1" applyBorder="1" applyAlignment="1">
      <alignment horizontal="center" vertical="center" wrapText="1"/>
    </xf>
    <xf numFmtId="164" fontId="13" fillId="0" borderId="9" xfId="0" applyNumberFormat="1" applyFont="1" applyBorder="1" applyAlignment="1">
      <alignment vertical="center" wrapText="1"/>
    </xf>
    <xf numFmtId="0" fontId="13" fillId="0" borderId="9" xfId="0" applyFont="1" applyFill="1" applyBorder="1" applyAlignment="1">
      <alignment horizontal="center" vertical="center" wrapText="1"/>
    </xf>
    <xf numFmtId="10" fontId="13" fillId="0" borderId="1" xfId="1" applyNumberFormat="1" applyFont="1" applyBorder="1" applyAlignment="1">
      <alignment horizontal="center" vertical="center" wrapText="1"/>
    </xf>
    <xf numFmtId="10" fontId="13" fillId="0" borderId="9"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4" fontId="13" fillId="0" borderId="1" xfId="0" applyNumberFormat="1" applyFont="1" applyBorder="1" applyAlignment="1">
      <alignment vertical="center" wrapText="1"/>
    </xf>
    <xf numFmtId="4" fontId="13" fillId="0" borderId="1" xfId="0" applyNumberFormat="1" applyFont="1" applyBorder="1" applyAlignment="1">
      <alignment horizontal="center" vertical="center" wrapText="1"/>
    </xf>
    <xf numFmtId="0" fontId="13" fillId="0" borderId="5" xfId="0" applyFont="1" applyBorder="1" applyAlignment="1">
      <alignment horizontal="center" vertical="center" wrapText="1"/>
    </xf>
    <xf numFmtId="3"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0" fillId="0" borderId="9" xfId="0" applyBorder="1" applyAlignment="1">
      <alignment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2" xfId="0" applyFont="1" applyFill="1" applyBorder="1" applyAlignment="1">
      <alignment vertical="center" wrapText="1"/>
    </xf>
    <xf numFmtId="3"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2" fillId="0" borderId="0" xfId="0" applyFont="1" applyAlignment="1">
      <alignment horizontal="center" vertical="center" wrapText="1"/>
    </xf>
    <xf numFmtId="49" fontId="3" fillId="2" borderId="0" xfId="0" applyNumberFormat="1" applyFont="1" applyFill="1" applyBorder="1" applyAlignment="1"/>
    <xf numFmtId="0" fontId="1" fillId="0" borderId="17" xfId="0" applyFont="1" applyBorder="1" applyAlignment="1"/>
    <xf numFmtId="0" fontId="11" fillId="11" borderId="30" xfId="0" applyFont="1" applyFill="1" applyBorder="1" applyAlignment="1" applyProtection="1">
      <alignment horizontal="center" vertical="center"/>
      <protection locked="0"/>
    </xf>
    <xf numFmtId="0" fontId="11" fillId="12" borderId="31" xfId="0" applyFont="1" applyFill="1" applyBorder="1" applyAlignment="1" applyProtection="1">
      <alignment horizontal="center" vertical="center"/>
      <protection locked="0"/>
    </xf>
    <xf numFmtId="0" fontId="14" fillId="9" borderId="18" xfId="0" applyFont="1" applyFill="1" applyBorder="1" applyAlignment="1">
      <alignment horizontal="center" vertical="center" wrapText="1"/>
    </xf>
    <xf numFmtId="49" fontId="3" fillId="15" borderId="37" xfId="0" applyNumberFormat="1" applyFont="1" applyFill="1" applyBorder="1" applyAlignment="1" applyProtection="1">
      <alignment horizontal="center" vertical="center"/>
      <protection locked="0"/>
    </xf>
    <xf numFmtId="10" fontId="18" fillId="16" borderId="38" xfId="1" applyNumberFormat="1" applyFont="1" applyFill="1" applyBorder="1" applyAlignment="1" applyProtection="1">
      <alignment horizontal="center" vertical="center"/>
    </xf>
    <xf numFmtId="4" fontId="0" fillId="17" borderId="18" xfId="0" applyNumberFormat="1" applyFill="1" applyBorder="1" applyAlignment="1">
      <alignment horizontal="center" vertical="center"/>
    </xf>
    <xf numFmtId="4" fontId="0" fillId="18" borderId="18" xfId="0" applyNumberFormat="1" applyFill="1" applyBorder="1" applyAlignment="1">
      <alignment horizontal="center" vertical="center"/>
    </xf>
    <xf numFmtId="9" fontId="0" fillId="13" borderId="0" xfId="1" applyFont="1" applyFill="1" applyAlignment="1">
      <alignment horizontal="center"/>
    </xf>
    <xf numFmtId="9" fontId="0" fillId="13" borderId="0" xfId="1" applyFont="1" applyFill="1"/>
    <xf numFmtId="9" fontId="0" fillId="13" borderId="0" xfId="0" applyNumberFormat="1" applyFill="1"/>
    <xf numFmtId="4" fontId="0" fillId="0" borderId="0" xfId="0" applyNumberFormat="1"/>
    <xf numFmtId="9" fontId="0" fillId="0" borderId="0" xfId="1" applyFont="1"/>
    <xf numFmtId="3" fontId="18" fillId="16" borderId="40" xfId="0" applyNumberFormat="1" applyFont="1" applyFill="1" applyBorder="1" applyAlignment="1" applyProtection="1">
      <alignment horizontal="center" vertical="center"/>
    </xf>
    <xf numFmtId="3" fontId="19" fillId="0" borderId="40" xfId="0" applyNumberFormat="1" applyFont="1" applyFill="1" applyBorder="1" applyAlignment="1" applyProtection="1">
      <alignment horizontal="center" vertical="center"/>
    </xf>
    <xf numFmtId="3" fontId="18" fillId="0" borderId="40" xfId="0" applyNumberFormat="1" applyFont="1" applyFill="1" applyBorder="1" applyAlignment="1" applyProtection="1">
      <alignment horizontal="center" vertical="center"/>
    </xf>
    <xf numFmtId="3" fontId="18" fillId="16" borderId="34" xfId="0" applyNumberFormat="1" applyFont="1" applyFill="1" applyBorder="1" applyAlignment="1" applyProtection="1">
      <alignment horizontal="center" vertical="center"/>
    </xf>
    <xf numFmtId="3" fontId="18" fillId="16" borderId="41" xfId="0" applyNumberFormat="1" applyFont="1" applyFill="1" applyBorder="1" applyAlignment="1" applyProtection="1">
      <alignment horizontal="center" vertical="center"/>
    </xf>
    <xf numFmtId="3" fontId="18" fillId="0" borderId="38" xfId="0" applyNumberFormat="1" applyFont="1" applyFill="1" applyBorder="1" applyAlignment="1" applyProtection="1">
      <alignment horizontal="center" vertical="center"/>
    </xf>
    <xf numFmtId="3" fontId="18" fillId="16" borderId="36" xfId="0" applyNumberFormat="1" applyFont="1" applyFill="1" applyBorder="1" applyAlignment="1" applyProtection="1">
      <alignment horizontal="center" vertical="center"/>
    </xf>
    <xf numFmtId="3" fontId="18" fillId="0" borderId="36" xfId="0" applyNumberFormat="1" applyFont="1" applyFill="1" applyBorder="1" applyAlignment="1" applyProtection="1">
      <alignment horizontal="center" vertical="center"/>
    </xf>
    <xf numFmtId="0" fontId="3" fillId="15" borderId="39" xfId="0" applyFont="1" applyFill="1" applyBorder="1" applyAlignment="1" applyProtection="1">
      <alignment vertical="center" wrapText="1"/>
      <protection locked="0"/>
    </xf>
    <xf numFmtId="0" fontId="11" fillId="11" borderId="43" xfId="0" applyFont="1" applyFill="1" applyBorder="1" applyAlignment="1" applyProtection="1">
      <alignment horizontal="center" vertical="center"/>
      <protection locked="0"/>
    </xf>
    <xf numFmtId="0" fontId="11" fillId="12" borderId="44"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wrapText="1"/>
    </xf>
    <xf numFmtId="0" fontId="0" fillId="0" borderId="0" xfId="0" applyFill="1" applyBorder="1"/>
    <xf numFmtId="0" fontId="0" fillId="0" borderId="0" xfId="0" applyFill="1"/>
    <xf numFmtId="0" fontId="8" fillId="0" borderId="46" xfId="0" applyFont="1" applyBorder="1" applyProtection="1">
      <protection locked="0"/>
    </xf>
    <xf numFmtId="0" fontId="18" fillId="19" borderId="18" xfId="0" applyFont="1" applyFill="1" applyBorder="1" applyAlignment="1" applyProtection="1">
      <alignment horizontal="left" vertical="center" wrapText="1"/>
    </xf>
    <xf numFmtId="0" fontId="18" fillId="19" borderId="18" xfId="0" applyFont="1" applyFill="1" applyBorder="1" applyAlignment="1" applyProtection="1">
      <alignment horizontal="center" vertical="center" wrapText="1"/>
    </xf>
    <xf numFmtId="3" fontId="18" fillId="19" borderId="18" xfId="0" applyNumberFormat="1" applyFont="1" applyFill="1" applyBorder="1" applyAlignment="1" applyProtection="1">
      <alignment horizontal="center" vertical="center"/>
      <protection locked="0"/>
    </xf>
    <xf numFmtId="0" fontId="18" fillId="14" borderId="18" xfId="0" applyFont="1" applyFill="1" applyBorder="1" applyAlignment="1" applyProtection="1">
      <alignment horizontal="left" vertical="center" wrapText="1"/>
    </xf>
    <xf numFmtId="0" fontId="18" fillId="14" borderId="18" xfId="0" applyFont="1" applyFill="1" applyBorder="1" applyAlignment="1" applyProtection="1">
      <alignment horizontal="center" vertical="center" wrapText="1"/>
    </xf>
    <xf numFmtId="3" fontId="18" fillId="14" borderId="18" xfId="0" applyNumberFormat="1" applyFont="1" applyFill="1" applyBorder="1" applyAlignment="1" applyProtection="1">
      <alignment horizontal="center" vertical="center"/>
      <protection locked="0"/>
    </xf>
    <xf numFmtId="0" fontId="18" fillId="0" borderId="18" xfId="0" applyFont="1" applyFill="1" applyBorder="1" applyAlignment="1" applyProtection="1">
      <alignment horizontal="left" vertical="center" wrapText="1"/>
    </xf>
    <xf numFmtId="0" fontId="18" fillId="0" borderId="18" xfId="0" applyFont="1" applyFill="1" applyBorder="1" applyAlignment="1" applyProtection="1">
      <alignment horizontal="center" vertical="center" wrapText="1"/>
    </xf>
    <xf numFmtId="3" fontId="18" fillId="0" borderId="18" xfId="0" applyNumberFormat="1" applyFont="1" applyFill="1" applyBorder="1" applyAlignment="1" applyProtection="1">
      <alignment horizontal="center" vertical="center"/>
      <protection locked="0"/>
    </xf>
    <xf numFmtId="0" fontId="0" fillId="0" borderId="0" xfId="0" applyProtection="1">
      <protection locked="0"/>
    </xf>
    <xf numFmtId="0" fontId="11" fillId="20" borderId="48" xfId="0" applyFont="1" applyFill="1" applyBorder="1" applyAlignment="1" applyProtection="1">
      <alignment horizontal="center" vertical="center"/>
    </xf>
    <xf numFmtId="0" fontId="8" fillId="0" borderId="0" xfId="0" applyFont="1" applyAlignment="1" applyProtection="1">
      <alignment horizontal="center" vertical="center"/>
    </xf>
    <xf numFmtId="0" fontId="0" fillId="0" borderId="0" xfId="0" applyAlignment="1" applyProtection="1">
      <alignment horizontal="center" vertical="distributed"/>
    </xf>
    <xf numFmtId="0" fontId="0" fillId="0" borderId="0" xfId="0" applyFill="1" applyAlignment="1" applyProtection="1">
      <alignment horizontal="center" vertical="center" wrapText="1"/>
    </xf>
    <xf numFmtId="49" fontId="0" fillId="0" borderId="49" xfId="0" applyNumberFormat="1" applyFont="1" applyBorder="1" applyAlignment="1" applyProtection="1">
      <alignment horizontal="center" vertical="center"/>
    </xf>
    <xf numFmtId="0" fontId="0" fillId="0" borderId="0" xfId="0" applyNumberFormat="1" applyAlignment="1" applyProtection="1">
      <alignment vertical="center"/>
    </xf>
    <xf numFmtId="10" fontId="0" fillId="0" borderId="0" xfId="1" applyNumberFormat="1" applyFont="1" applyAlignment="1" applyProtection="1">
      <alignment horizontal="center" vertical="center"/>
    </xf>
    <xf numFmtId="0" fontId="0" fillId="0" borderId="49" xfId="0" applyNumberFormat="1" applyFont="1" applyBorder="1" applyAlignment="1" applyProtection="1">
      <alignment horizontal="center" vertical="center"/>
    </xf>
    <xf numFmtId="3" fontId="0" fillId="0" borderId="0" xfId="1" applyNumberFormat="1" applyFont="1" applyAlignment="1" applyProtection="1">
      <alignment horizontal="center" vertical="center"/>
    </xf>
    <xf numFmtId="3" fontId="0" fillId="0" borderId="0" xfId="0" applyNumberFormat="1" applyFill="1" applyAlignment="1" applyProtection="1">
      <alignment horizontal="center"/>
    </xf>
    <xf numFmtId="0" fontId="0" fillId="21" borderId="49" xfId="0" applyNumberFormat="1" applyFont="1" applyFill="1" applyBorder="1" applyAlignment="1" applyProtection="1">
      <alignment horizontal="center" vertical="center"/>
    </xf>
    <xf numFmtId="49" fontId="0" fillId="21" borderId="49" xfId="0" applyNumberFormat="1" applyFont="1" applyFill="1" applyBorder="1" applyAlignment="1" applyProtection="1">
      <alignment horizontal="center" vertical="center"/>
    </xf>
    <xf numFmtId="0" fontId="0" fillId="21" borderId="49" xfId="0" applyNumberFormat="1" applyFont="1" applyFill="1" applyBorder="1" applyAlignment="1" applyProtection="1">
      <alignment horizontal="center" vertical="distributed"/>
    </xf>
    <xf numFmtId="0" fontId="0" fillId="0" borderId="0" xfId="0" applyNumberFormat="1" applyAlignment="1" applyProtection="1">
      <alignment vertical="distributed"/>
    </xf>
    <xf numFmtId="49" fontId="0" fillId="21" borderId="49" xfId="0" applyNumberFormat="1" applyFont="1" applyFill="1" applyBorder="1" applyAlignment="1" applyProtection="1">
      <alignment horizontal="center" vertical="distributed"/>
    </xf>
    <xf numFmtId="0" fontId="0" fillId="0" borderId="0" xfId="0" applyNumberFormat="1" applyFill="1" applyAlignment="1" applyProtection="1">
      <alignment vertical="center"/>
    </xf>
    <xf numFmtId="3" fontId="0" fillId="0" borderId="0" xfId="0" applyNumberFormat="1" applyBorder="1" applyAlignment="1" applyProtection="1">
      <alignment horizontal="center" vertical="center"/>
    </xf>
    <xf numFmtId="49" fontId="0" fillId="0" borderId="0" xfId="0" applyNumberFormat="1" applyAlignment="1">
      <alignment horizontal="center" vertical="center"/>
    </xf>
    <xf numFmtId="0" fontId="0" fillId="0" borderId="0" xfId="0" applyBorder="1"/>
    <xf numFmtId="0" fontId="11" fillId="20" borderId="48" xfId="0" applyFont="1" applyFill="1" applyBorder="1" applyAlignment="1" applyProtection="1">
      <alignment horizontal="center" vertical="center"/>
      <protection locked="0"/>
    </xf>
    <xf numFmtId="0" fontId="0" fillId="21" borderId="49" xfId="0"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vertical="distributed"/>
      <protection locked="0"/>
    </xf>
    <xf numFmtId="0" fontId="0" fillId="0" borderId="49" xfId="0" applyNumberFormat="1" applyFont="1" applyBorder="1" applyAlignment="1" applyProtection="1">
      <alignment horizontal="center" vertical="center"/>
      <protection locked="0"/>
    </xf>
    <xf numFmtId="0" fontId="0" fillId="0" borderId="0" xfId="0" applyNumberFormat="1" applyAlignment="1" applyProtection="1">
      <alignment vertical="center" wrapText="1"/>
      <protection locked="0"/>
    </xf>
    <xf numFmtId="0" fontId="0" fillId="21" borderId="49" xfId="0" applyNumberFormat="1" applyFont="1" applyFill="1" applyBorder="1" applyAlignment="1" applyProtection="1">
      <alignment horizontal="center" vertical="distributed"/>
      <protection locked="0"/>
    </xf>
    <xf numFmtId="0" fontId="0" fillId="0" borderId="0" xfId="0" applyNumberFormat="1" applyFill="1" applyAlignment="1" applyProtection="1">
      <alignment vertical="center" wrapText="1"/>
      <protection locked="0"/>
    </xf>
    <xf numFmtId="164" fontId="13" fillId="0" borderId="16"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0" xfId="0" applyFont="1" applyAlignment="1">
      <alignment horizontal="left" wrapText="1"/>
    </xf>
    <xf numFmtId="0" fontId="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 fillId="0" borderId="0" xfId="0" applyFont="1" applyAlignment="1">
      <alignment horizontal="left" wrapText="1"/>
    </xf>
    <xf numFmtId="0" fontId="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164" fontId="0" fillId="0" borderId="0" xfId="0" applyNumberFormat="1" applyAlignment="1">
      <alignment wrapText="1"/>
    </xf>
    <xf numFmtId="0" fontId="11" fillId="2" borderId="7" xfId="0" applyFont="1" applyFill="1" applyBorder="1" applyAlignment="1">
      <alignment horizontal="center" vertical="center" wrapText="1"/>
    </xf>
    <xf numFmtId="0" fontId="2" fillId="0" borderId="0" xfId="0" applyFont="1" applyAlignment="1">
      <alignment horizontal="left"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44" fontId="0" fillId="0" borderId="0" xfId="8" applyFont="1" applyAlignment="1">
      <alignment wrapText="1"/>
    </xf>
    <xf numFmtId="3" fontId="0" fillId="0" borderId="0" xfId="0" applyNumberFormat="1" applyAlignment="1">
      <alignment wrapText="1"/>
    </xf>
    <xf numFmtId="0" fontId="4"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left" wrapText="1"/>
    </xf>
    <xf numFmtId="0" fontId="20" fillId="23" borderId="0" xfId="0" applyFont="1" applyFill="1"/>
    <xf numFmtId="0" fontId="20" fillId="23" borderId="18" xfId="0" applyFont="1" applyFill="1" applyBorder="1" applyAlignment="1">
      <alignment horizontal="center" vertical="center"/>
    </xf>
    <xf numFmtId="165" fontId="20" fillId="23" borderId="18" xfId="0" applyNumberFormat="1" applyFont="1" applyFill="1" applyBorder="1" applyAlignment="1">
      <alignment horizontal="center" vertical="center"/>
    </xf>
    <xf numFmtId="0" fontId="21" fillId="22" borderId="18" xfId="9" applyFont="1" applyBorder="1" applyAlignment="1">
      <alignment horizontal="center" vertical="center" wrapText="1"/>
    </xf>
    <xf numFmtId="0" fontId="20" fillId="23" borderId="0" xfId="0" applyFont="1" applyFill="1" applyBorder="1" applyAlignment="1">
      <alignment wrapText="1"/>
    </xf>
    <xf numFmtId="0" fontId="13" fillId="0" borderId="9" xfId="0" applyFont="1" applyFill="1" applyBorder="1" applyAlignment="1">
      <alignment horizontal="center" vertical="center" wrapText="1"/>
    </xf>
    <xf numFmtId="3"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3" fontId="13" fillId="3" borderId="1" xfId="0" applyNumberFormat="1" applyFont="1" applyFill="1" applyBorder="1" applyAlignment="1">
      <alignment horizontal="center" vertical="center" wrapText="1"/>
    </xf>
    <xf numFmtId="164" fontId="13" fillId="23" borderId="9" xfId="0" applyNumberFormat="1" applyFont="1" applyFill="1" applyBorder="1" applyAlignment="1">
      <alignment vertical="center" wrapText="1"/>
    </xf>
    <xf numFmtId="0" fontId="2" fillId="0" borderId="0" xfId="0" applyFont="1" applyAlignment="1">
      <alignment horizontal="left" wrapText="1"/>
    </xf>
    <xf numFmtId="0" fontId="11" fillId="2"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4" fillId="0" borderId="0" xfId="0" applyFont="1" applyAlignment="1">
      <alignment horizontal="center" wrapText="1"/>
    </xf>
    <xf numFmtId="10" fontId="13" fillId="0" borderId="1" xfId="1"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wrapText="1"/>
    </xf>
    <xf numFmtId="0" fontId="12" fillId="0" borderId="0" xfId="0" applyFont="1" applyBorder="1" applyAlignment="1">
      <alignment horizont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49" fontId="3" fillId="2" borderId="0" xfId="0" applyNumberFormat="1" applyFont="1" applyFill="1" applyBorder="1" applyAlignment="1">
      <alignment horizontal="center"/>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3"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9" xfId="0" applyFont="1" applyBorder="1" applyAlignment="1">
      <alignment horizontal="left" vertical="center" wrapText="1"/>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164" fontId="13" fillId="0" borderId="9" xfId="0" applyNumberFormat="1" applyFont="1" applyBorder="1" applyAlignment="1">
      <alignment horizontal="center" vertical="center" wrapText="1"/>
    </xf>
    <xf numFmtId="10" fontId="13" fillId="0" borderId="5" xfId="1" applyNumberFormat="1" applyFont="1" applyBorder="1" applyAlignment="1">
      <alignment horizontal="center" vertical="center" wrapText="1"/>
    </xf>
    <xf numFmtId="10" fontId="13" fillId="0" borderId="16" xfId="1" applyNumberFormat="1" applyFont="1" applyBorder="1" applyAlignment="1">
      <alignment horizontal="center" vertical="center" wrapText="1"/>
    </xf>
    <xf numFmtId="10" fontId="13" fillId="0" borderId="9" xfId="1"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Alignment="1">
      <alignment horizontal="center" wrapText="1"/>
    </xf>
    <xf numFmtId="0" fontId="7" fillId="0" borderId="0" xfId="0" applyFont="1" applyBorder="1" applyAlignment="1">
      <alignment horizontal="left" vertical="center" wrapText="1"/>
    </xf>
    <xf numFmtId="0" fontId="13" fillId="0" borderId="16" xfId="1" applyNumberFormat="1" applyFont="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left" wrapText="1"/>
    </xf>
    <xf numFmtId="0" fontId="9" fillId="2" borderId="0" xfId="0" applyFont="1" applyFill="1" applyAlignment="1">
      <alignment horizontal="center" vertical="center" wrapText="1"/>
    </xf>
    <xf numFmtId="49" fontId="9" fillId="2" borderId="0" xfId="0" applyNumberFormat="1" applyFont="1" applyFill="1" applyAlignment="1">
      <alignment horizontal="center" vertical="center" wrapText="1"/>
    </xf>
    <xf numFmtId="0" fontId="10" fillId="0" borderId="0" xfId="0" applyFont="1" applyBorder="1" applyAlignment="1">
      <alignment horizontal="left" vertical="center" wrapText="1"/>
    </xf>
    <xf numFmtId="0" fontId="3" fillId="2" borderId="0" xfId="0" applyFont="1" applyFill="1" applyAlignment="1">
      <alignment horizontal="center" vertical="center" wrapText="1"/>
    </xf>
    <xf numFmtId="49" fontId="3" fillId="2" borderId="0" xfId="0" applyNumberFormat="1" applyFont="1" applyFill="1" applyAlignment="1">
      <alignment horizontal="center" wrapText="1"/>
    </xf>
    <xf numFmtId="0" fontId="0" fillId="0" borderId="0" xfId="0" applyAlignment="1">
      <alignment horizontal="lef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11" fillId="2" borderId="5"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53" xfId="0" applyFont="1" applyFill="1" applyBorder="1" applyAlignment="1">
      <alignment horizontal="center" vertical="center"/>
    </xf>
    <xf numFmtId="0" fontId="21" fillId="22" borderId="18" xfId="9" applyFont="1" applyBorder="1" applyAlignment="1">
      <alignment horizontal="center" vertical="center" wrapText="1"/>
    </xf>
    <xf numFmtId="0" fontId="20" fillId="23" borderId="18" xfId="0" applyFont="1" applyFill="1" applyBorder="1" applyAlignment="1">
      <alignment horizontal="center" vertical="center" wrapText="1"/>
    </xf>
    <xf numFmtId="0" fontId="20" fillId="23" borderId="18" xfId="0" applyFont="1" applyFill="1" applyBorder="1" applyAlignment="1">
      <alignment horizontal="center" vertical="center"/>
    </xf>
    <xf numFmtId="0" fontId="20" fillId="23" borderId="41" xfId="0" applyFont="1" applyFill="1" applyBorder="1" applyAlignment="1">
      <alignment horizontal="left" wrapText="1"/>
    </xf>
    <xf numFmtId="0" fontId="1" fillId="0" borderId="14" xfId="0" applyFont="1" applyBorder="1" applyAlignment="1">
      <alignment horizontal="center"/>
    </xf>
    <xf numFmtId="0" fontId="1" fillId="0" borderId="0" xfId="0" applyFont="1" applyBorder="1" applyAlignment="1">
      <alignment horizontal="center"/>
    </xf>
    <xf numFmtId="0" fontId="3" fillId="15" borderId="47" xfId="0" applyFont="1" applyFill="1" applyBorder="1" applyAlignment="1" applyProtection="1">
      <alignment horizontal="center" vertical="center" wrapText="1"/>
      <protection locked="0"/>
    </xf>
    <xf numFmtId="0" fontId="3" fillId="15" borderId="35" xfId="0" applyFont="1" applyFill="1" applyBorder="1" applyAlignment="1" applyProtection="1">
      <alignment horizontal="center" vertical="center" wrapText="1"/>
      <protection locked="0"/>
    </xf>
    <xf numFmtId="0" fontId="3" fillId="10" borderId="25" xfId="0" applyFont="1" applyFill="1" applyBorder="1" applyAlignment="1" applyProtection="1">
      <alignment horizontal="center" vertical="center" wrapText="1"/>
      <protection locked="0"/>
    </xf>
    <xf numFmtId="0" fontId="3" fillId="10" borderId="32" xfId="0" applyFont="1" applyFill="1" applyBorder="1" applyAlignment="1" applyProtection="1">
      <alignment horizontal="center" vertical="center" wrapText="1"/>
      <protection locked="0"/>
    </xf>
    <xf numFmtId="0" fontId="3" fillId="10" borderId="42" xfId="0" applyFont="1" applyFill="1" applyBorder="1" applyAlignment="1" applyProtection="1">
      <alignment horizontal="center" vertical="center" wrapText="1"/>
      <protection locked="0"/>
    </xf>
    <xf numFmtId="0" fontId="3" fillId="15" borderId="45" xfId="0" applyFont="1" applyFill="1" applyBorder="1" applyAlignment="1" applyProtection="1">
      <alignment horizontal="center" vertical="center" wrapText="1"/>
      <protection locked="0"/>
    </xf>
    <xf numFmtId="0" fontId="3" fillId="15" borderId="39" xfId="0" applyFont="1" applyFill="1" applyBorder="1" applyAlignment="1" applyProtection="1">
      <alignment horizontal="center" vertical="center" wrapText="1"/>
      <protection locked="0"/>
    </xf>
    <xf numFmtId="0" fontId="17" fillId="8" borderId="26" xfId="0" applyFont="1" applyFill="1" applyBorder="1" applyAlignment="1" applyProtection="1">
      <alignment horizontal="center" vertical="center" wrapText="1"/>
      <protection locked="0"/>
    </xf>
    <xf numFmtId="0" fontId="17" fillId="8" borderId="33" xfId="0" applyFont="1" applyFill="1" applyBorder="1" applyAlignment="1" applyProtection="1">
      <alignment horizontal="center" vertical="center" wrapText="1"/>
      <protection locked="0"/>
    </xf>
    <xf numFmtId="0" fontId="3" fillId="8" borderId="19" xfId="0" applyFont="1" applyFill="1" applyBorder="1" applyAlignment="1" applyProtection="1">
      <alignment horizontal="center" vertical="center"/>
      <protection locked="0"/>
    </xf>
    <xf numFmtId="0" fontId="3" fillId="8" borderId="21" xfId="0" applyFont="1" applyFill="1" applyBorder="1" applyAlignment="1" applyProtection="1">
      <alignment horizontal="center" vertical="center"/>
      <protection locked="0"/>
    </xf>
    <xf numFmtId="0" fontId="3" fillId="8" borderId="22" xfId="0" applyFont="1" applyFill="1" applyBorder="1" applyAlignment="1" applyProtection="1">
      <alignment horizontal="center" vertical="center"/>
      <protection locked="0"/>
    </xf>
    <xf numFmtId="0" fontId="15" fillId="9" borderId="18" xfId="0" applyFont="1" applyFill="1" applyBorder="1" applyAlignment="1">
      <alignment horizontal="center" vertical="center"/>
    </xf>
    <xf numFmtId="0" fontId="3" fillId="8" borderId="23" xfId="0" applyFont="1" applyFill="1" applyBorder="1" applyAlignment="1" applyProtection="1">
      <alignment horizontal="center" vertical="center"/>
      <protection locked="0"/>
    </xf>
    <xf numFmtId="0" fontId="3" fillId="8" borderId="27" xfId="0" applyFont="1" applyFill="1" applyBorder="1" applyAlignment="1" applyProtection="1">
      <alignment horizontal="center" vertical="center"/>
      <protection locked="0"/>
    </xf>
    <xf numFmtId="0" fontId="3" fillId="8" borderId="24" xfId="0" applyFont="1" applyFill="1" applyBorder="1" applyAlignment="1" applyProtection="1">
      <alignment horizontal="center" vertical="center" wrapText="1"/>
      <protection locked="0"/>
    </xf>
    <xf numFmtId="0" fontId="3" fillId="8" borderId="28" xfId="0" applyFont="1" applyFill="1" applyBorder="1" applyAlignment="1" applyProtection="1">
      <alignment horizontal="center" vertical="center" wrapText="1"/>
      <protection locked="0"/>
    </xf>
    <xf numFmtId="0" fontId="3" fillId="8" borderId="17" xfId="0" applyFont="1" applyFill="1" applyBorder="1" applyAlignment="1" applyProtection="1">
      <alignment horizontal="center" vertical="center" wrapText="1"/>
      <protection locked="0"/>
    </xf>
    <xf numFmtId="0" fontId="3" fillId="8" borderId="29" xfId="0" applyFont="1" applyFill="1" applyBorder="1" applyAlignment="1" applyProtection="1">
      <alignment horizontal="center" vertical="center" wrapText="1"/>
      <protection locked="0"/>
    </xf>
    <xf numFmtId="0" fontId="17" fillId="8" borderId="26" xfId="0" applyFont="1" applyFill="1" applyBorder="1" applyAlignment="1" applyProtection="1">
      <alignment horizontal="center" vertical="center"/>
      <protection locked="0"/>
    </xf>
    <xf numFmtId="0" fontId="17" fillId="8" borderId="33" xfId="0" applyFont="1" applyFill="1" applyBorder="1" applyAlignment="1" applyProtection="1">
      <alignment horizontal="center" vertical="center"/>
      <protection locked="0"/>
    </xf>
    <xf numFmtId="0" fontId="3" fillId="8" borderId="20" xfId="0" applyFont="1" applyFill="1" applyBorder="1" applyAlignment="1" applyProtection="1">
      <alignment horizontal="center" vertical="center"/>
      <protection locked="0"/>
    </xf>
    <xf numFmtId="0" fontId="10" fillId="0" borderId="0" xfId="0" applyFont="1" applyBorder="1" applyAlignment="1">
      <alignment vertical="center" wrapText="1"/>
    </xf>
  </cellXfs>
  <cellStyles count="15">
    <cellStyle name="Énfasis1" xfId="9" builtinId="29"/>
    <cellStyle name="Moneda" xfId="8" builtinId="4"/>
    <cellStyle name="Moneda 2" xfId="11" xr:uid="{00000000-0005-0000-0000-000002000000}"/>
    <cellStyle name="Moneda 2 2" xfId="14" xr:uid="{A7D82197-D0C8-4E81-A43B-05A316786DA5}"/>
    <cellStyle name="Moneda 3" xfId="10" xr:uid="{00000000-0005-0000-0000-000003000000}"/>
    <cellStyle name="Moneda 3 2" xfId="13" xr:uid="{EE55A63A-0144-4904-8175-76E3D2E3AC6E}"/>
    <cellStyle name="Moneda 4" xfId="12" xr:uid="{335EF990-18FC-49D3-B110-DA7DCAA0A39D}"/>
    <cellStyle name="Normal" xfId="0" builtinId="0"/>
    <cellStyle name="Normal 3 3" xfId="3" xr:uid="{00000000-0005-0000-0000-000005000000}"/>
    <cellStyle name="Normal 3 3 2 2" xfId="7" xr:uid="{00000000-0005-0000-0000-000006000000}"/>
    <cellStyle name="Normal 3 3 2 3 3" xfId="4" xr:uid="{00000000-0005-0000-0000-000007000000}"/>
    <cellStyle name="Normal 3 3 3" xfId="6" xr:uid="{00000000-0005-0000-0000-000008000000}"/>
    <cellStyle name="Normal 3 3 6" xfId="5" xr:uid="{00000000-0005-0000-0000-000009000000}"/>
    <cellStyle name="Normal 4" xfId="2" xr:uid="{00000000-0005-0000-0000-00000A000000}"/>
    <cellStyle name="Porcentaje" xfId="1" builtinId="5"/>
  </cellStyles>
  <dxfs count="155">
    <dxf>
      <fill>
        <patternFill>
          <bgColor rgb="FF00FF00"/>
        </patternFill>
      </fill>
    </dxf>
    <dxf>
      <fill>
        <patternFill>
          <bgColor rgb="FF00B0F0"/>
        </patternFill>
      </fill>
    </dxf>
    <dxf>
      <fill>
        <patternFill>
          <bgColor rgb="FFFF0000"/>
        </patternFill>
      </fill>
    </dxf>
    <dxf>
      <fill>
        <patternFill>
          <bgColor rgb="FF00B050"/>
        </patternFill>
      </fill>
    </dxf>
    <dxf>
      <fill>
        <patternFill>
          <bgColor rgb="FFFF0000"/>
        </patternFill>
      </fill>
    </dxf>
    <dxf>
      <fill>
        <patternFill>
          <bgColor rgb="FF0070C0"/>
        </patternFill>
      </fill>
    </dxf>
    <dxf>
      <fill>
        <patternFill>
          <bgColor rgb="FF00B0F0"/>
        </patternFill>
      </fill>
    </dxf>
    <dxf>
      <fill>
        <patternFill>
          <bgColor rgb="FFFFFF00"/>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font>
        <color auto="1"/>
      </font>
      <fill>
        <patternFill>
          <bgColor theme="3" tint="0.59996337778862885"/>
        </patternFill>
      </fill>
    </dxf>
    <dxf>
      <font>
        <color auto="1"/>
      </font>
      <fill>
        <patternFill>
          <bgColor theme="3" tint="0.59996337778862885"/>
        </patternFill>
      </fill>
    </dxf>
    <dxf>
      <font>
        <color auto="1"/>
      </font>
      <fill>
        <patternFill>
          <bgColor rgb="FF0066FF"/>
        </patternFill>
      </fill>
    </dxf>
    <dxf>
      <fill>
        <patternFill>
          <bgColor rgb="FF92D050"/>
        </patternFill>
      </fill>
    </dxf>
    <dxf>
      <fill>
        <patternFill>
          <bgColor theme="3" tint="0.39994506668294322"/>
        </patternFill>
      </fill>
    </dxf>
    <dxf>
      <fill>
        <patternFill>
          <bgColor rgb="FF92D050"/>
        </patternFill>
      </fill>
    </dxf>
    <dxf>
      <font>
        <condense val="0"/>
        <extend val="0"/>
        <color rgb="FF9C0006"/>
      </font>
      <fill>
        <patternFill>
          <bgColor rgb="FFFFC7CE"/>
        </patternFill>
      </fill>
    </dxf>
    <dxf>
      <fill>
        <patternFill>
          <bgColor rgb="FF0070C0"/>
        </patternFill>
      </fill>
    </dxf>
    <dxf>
      <fill>
        <patternFill>
          <bgColor rgb="FFFFFF00"/>
        </patternFill>
      </fill>
    </dxf>
    <dxf>
      <fill>
        <patternFill>
          <bgColor rgb="FFFF0000"/>
        </patternFill>
      </fill>
    </dxf>
    <dxf>
      <font>
        <color auto="1"/>
      </font>
      <fill>
        <patternFill>
          <bgColor rgb="FF0070C0"/>
        </patternFill>
      </fill>
    </dxf>
    <dxf>
      <numFmt numFmtId="3" formatCode="#,##0"/>
      <alignment horizontal="center" vertical="bottom" textRotation="0" wrapText="0" indent="0" justifyLastLine="0" shrinkToFit="0" readingOrder="0"/>
      <protection locked="1" hidden="0"/>
    </dxf>
    <dxf>
      <numFmt numFmtId="3" formatCode="#,##0"/>
      <alignment horizontal="center"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protection locked="1" hidden="0"/>
    </dxf>
    <dxf>
      <protection locked="1" hidden="0"/>
    </dxf>
    <dxf>
      <numFmt numFmtId="14" formatCode="0.00%"/>
      <alignment horizontal="center"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0" hidden="0"/>
    </dxf>
    <dxf>
      <protection locked="0" hidden="0"/>
    </dxf>
    <dxf>
      <protection locked="0" hidden="0"/>
    </dxf>
    <dxf>
      <numFmt numFmtId="14" formatCode="0.00%"/>
      <alignment horizontal="center" vertical="center" textRotation="0" wrapText="0" indent="0" justifyLastLine="0" shrinkToFit="0" readingOrder="0"/>
      <protection locked="1" hidden="0"/>
    </dxf>
    <dxf>
      <numFmt numFmtId="0" formatCode="General"/>
      <alignment horizontal="general" vertical="center" textRotation="0" wrapText="0" indent="0" justifyLastLine="0" shrinkToFit="0" readingOrder="0"/>
      <protection locked="1" hidden="0"/>
    </dxf>
    <dxf>
      <protection locked="1" hidden="0"/>
    </dxf>
    <dxf>
      <protection locked="1" hidden="0"/>
    </dxf>
    <dxf>
      <fill>
        <patternFill patternType="solid">
          <fgColor rgb="FFDCE6F1"/>
          <bgColor rgb="FFDCE6F1"/>
        </patternFill>
      </fill>
    </dxf>
    <dxf>
      <fill>
        <patternFill patternType="solid">
          <fgColor rgb="FFDCE6F1"/>
          <bgColor rgb="FFDCE6F1"/>
        </patternFill>
      </fill>
    </dxf>
    <dxf>
      <font>
        <b/>
        <color rgb="FF366092"/>
      </font>
    </dxf>
    <dxf>
      <font>
        <b/>
        <color rgb="FF366092"/>
      </font>
    </dxf>
    <dxf>
      <font>
        <b/>
        <color rgb="FF366092"/>
      </font>
      <border>
        <top style="thin">
          <color rgb="FF4F81BD"/>
        </top>
      </border>
    </dxf>
    <dxf>
      <font>
        <b/>
        <color rgb="FF366092"/>
      </font>
      <border>
        <bottom style="thin">
          <color rgb="FF4F81BD"/>
        </bottom>
      </border>
    </dxf>
    <dxf>
      <font>
        <color rgb="FF366092"/>
      </font>
      <border>
        <top style="thin">
          <color rgb="FF4F81BD"/>
        </top>
        <bottom style="thin">
          <color rgb="FF4F81BD"/>
        </bottom>
      </border>
    </dxf>
  </dxfs>
  <tableStyles count="1" defaultTableStyle="TableStyleMedium2" defaultPivotStyle="PivotStyleLight16">
    <tableStyle name="TableStyleLight2 2" pivot="0" count="7" xr9:uid="{00000000-0011-0000-FFFF-FFFF00000000}">
      <tableStyleElement type="wholeTable" dxfId="154"/>
      <tableStyleElement type="headerRow" dxfId="153"/>
      <tableStyleElement type="totalRow" dxfId="152"/>
      <tableStyleElement type="firstColumn" dxfId="151"/>
      <tableStyleElement type="lastColumn" dxfId="150"/>
      <tableStyleElement type="firstRowStripe" dxfId="149"/>
      <tableStyleElement type="firstColumnStripe" dxfId="148"/>
    </tableStyle>
  </tableStyles>
  <colors>
    <mruColors>
      <color rgb="FF0075CC"/>
      <color rgb="FF0066FF"/>
      <color rgb="FF7EC3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'[1]Por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77-4FAC-8B08-6559BAAB7347}"/>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77-4FAC-8B08-6559BAAB7347}"/>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77-4FAC-8B08-6559BAAB7347}"/>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77-4FAC-8B08-6559BAAB7347}"/>
                </c:ext>
              </c:extLst>
            </c:dLbl>
            <c:numFmt formatCode="&quot;Q&quot;#,##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'[1]Por actividad'!$B$5:$B$8</c:f>
              <c:strCache>
                <c:ptCount val="4"/>
                <c:pt idx="0">
                  <c:v>001</c:v>
                </c:pt>
                <c:pt idx="1">
                  <c:v>002</c:v>
                </c:pt>
                <c:pt idx="2">
                  <c:v>004</c:v>
                </c:pt>
                <c:pt idx="3">
                  <c:v>005</c:v>
                </c:pt>
              </c:strCache>
            </c:strRef>
          </c:cat>
          <c:val>
            <c:numRef>
              <c:f>'[1]Por actividad'!$F$5:$F$8</c:f>
              <c:numCache>
                <c:formatCode>General</c:formatCode>
                <c:ptCount val="4"/>
                <c:pt idx="0">
                  <c:v>16595617</c:v>
                </c:pt>
                <c:pt idx="1">
                  <c:v>8954101</c:v>
                </c:pt>
                <c:pt idx="2">
                  <c:v>479800</c:v>
                </c:pt>
                <c:pt idx="3">
                  <c:v>3270482</c:v>
                </c:pt>
              </c:numCache>
            </c:numRef>
          </c:val>
          <c:extLst>
            <c:ext xmlns:c16="http://schemas.microsoft.com/office/drawing/2014/chart" uri="{C3380CC4-5D6E-409C-BE32-E72D297353CC}">
              <c16:uniqueId val="{00000004-7E77-4FAC-8B08-6559BAAB7347}"/>
            </c:ext>
          </c:extLst>
        </c:ser>
        <c:ser>
          <c:idx val="1"/>
          <c:order val="1"/>
          <c:tx>
            <c:strRef>
              <c:f>'[1]Por actividad'!$G$4</c:f>
              <c:strCache>
                <c:ptCount val="1"/>
                <c:pt idx="0">
                  <c:v>Devengado mensual</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77-4FAC-8B08-6559BAAB7347}"/>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77-4FAC-8B08-6559BAAB7347}"/>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E77-4FAC-8B08-6559BAAB7347}"/>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77-4FAC-8B08-6559BAAB7347}"/>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77-4FAC-8B08-6559BAAB7347}"/>
                </c:ext>
              </c:extLst>
            </c:dLbl>
            <c:numFmt formatCode="&quot;Q&quot;#,##0.00" sourceLinked="0"/>
            <c:spPr>
              <a:noFill/>
              <a:ln>
                <a:noFill/>
              </a:ln>
              <a:effectLst/>
            </c:spPr>
            <c:txPr>
              <a:bodyPr/>
              <a:lstStyle/>
              <a:p>
                <a:pPr>
                  <a:defRPr sz="1000"/>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'[1]Por actividad'!$B$5:$B$8</c:f>
              <c:strCache>
                <c:ptCount val="4"/>
                <c:pt idx="0">
                  <c:v>001</c:v>
                </c:pt>
                <c:pt idx="1">
                  <c:v>002</c:v>
                </c:pt>
                <c:pt idx="2">
                  <c:v>004</c:v>
                </c:pt>
                <c:pt idx="3">
                  <c:v>005</c:v>
                </c:pt>
              </c:strCache>
            </c:strRef>
          </c:cat>
          <c:val>
            <c:numRef>
              <c:f>'[1]Por actividad'!$G$5:$G$8</c:f>
              <c:numCache>
                <c:formatCode>General</c:formatCode>
                <c:ptCount val="4"/>
                <c:pt idx="0">
                  <c:v>2869679.63</c:v>
                </c:pt>
                <c:pt idx="1">
                  <c:v>1808843.2200000002</c:v>
                </c:pt>
                <c:pt idx="2">
                  <c:v>29850</c:v>
                </c:pt>
                <c:pt idx="3">
                  <c:v>608297.99</c:v>
                </c:pt>
              </c:numCache>
            </c:numRef>
          </c:val>
          <c:extLst>
            <c:ext xmlns:c16="http://schemas.microsoft.com/office/drawing/2014/chart" uri="{C3380CC4-5D6E-409C-BE32-E72D297353CC}">
              <c16:uniqueId val="{0000000A-7E77-4FAC-8B08-6559BAAB7347}"/>
            </c:ext>
          </c:extLst>
        </c:ser>
        <c:ser>
          <c:idx val="2"/>
          <c:order val="2"/>
          <c:tx>
            <c:strRef>
              <c:f>'[1]Por actividad'!$H$4</c:f>
              <c:strCache>
                <c:ptCount val="1"/>
                <c:pt idx="0">
                  <c:v>Devengado Acumulado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'[1]Por actividad'!$B$5:$B$8</c:f>
              <c:strCache>
                <c:ptCount val="4"/>
                <c:pt idx="0">
                  <c:v>001</c:v>
                </c:pt>
                <c:pt idx="1">
                  <c:v>002</c:v>
                </c:pt>
                <c:pt idx="2">
                  <c:v>004</c:v>
                </c:pt>
                <c:pt idx="3">
                  <c:v>005</c:v>
                </c:pt>
              </c:strCache>
            </c:strRef>
          </c:cat>
          <c:val>
            <c:numRef>
              <c:f>'[1]Por actividad'!$H$5:$H$8</c:f>
              <c:numCache>
                <c:formatCode>General</c:formatCode>
                <c:ptCount val="4"/>
                <c:pt idx="0">
                  <c:v>14076072.919999998</c:v>
                </c:pt>
                <c:pt idx="1">
                  <c:v>8166843.9500000011</c:v>
                </c:pt>
                <c:pt idx="2">
                  <c:v>236764.51</c:v>
                </c:pt>
                <c:pt idx="3">
                  <c:v>3081547.51</c:v>
                </c:pt>
              </c:numCache>
            </c:numRef>
          </c:val>
          <c:extLst>
            <c:ext xmlns:c16="http://schemas.microsoft.com/office/drawing/2014/chart" uri="{C3380CC4-5D6E-409C-BE32-E72D297353CC}">
              <c16:uniqueId val="{0000000B-7E77-4FAC-8B08-6559BAAB7347}"/>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crossAx val="101763328"/>
        <c:crosses val="autoZero"/>
        <c:crossBetween val="between"/>
      </c:valAx>
    </c:plotArea>
    <c:legend>
      <c:legendPos val="b"/>
      <c:overlay val="0"/>
    </c:legend>
    <c:plotVisOnly val="1"/>
    <c:dispBlanksAs val="gap"/>
    <c:showDLblsOverMax val="0"/>
  </c:chart>
  <c:txPr>
    <a:bodyPr/>
    <a:lstStyle/>
    <a:p>
      <a:pPr>
        <a:defRPr b="0"/>
      </a:pPr>
      <a:endParaRPr lang="es-GT"/>
    </a:p>
  </c:txPr>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5F-40FC-A1F0-CB3AC2D73AD9}"/>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5F-40FC-A1F0-CB3AC2D73AD9}"/>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5F-40FC-A1F0-CB3AC2D73AD9}"/>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5F-40FC-A1F0-CB3AC2D73AD9}"/>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13942163</c:v>
                </c:pt>
                <c:pt idx="1">
                  <c:v>9333291</c:v>
                </c:pt>
                <c:pt idx="2">
                  <c:v>2598098</c:v>
                </c:pt>
                <c:pt idx="3">
                  <c:v>3426448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Vigente</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4"/>
                      <c:pt idx="0">
                        <c:v>001</c:v>
                      </c:pt>
                      <c:pt idx="1">
                        <c:v>002</c:v>
                      </c:pt>
                      <c:pt idx="2">
                        <c:v>004</c:v>
                      </c:pt>
                      <c:pt idx="3">
                        <c:v>005</c:v>
                      </c:pt>
                    </c:strCache>
                  </c:strRef>
                </c15:cat>
              </c15:filteredCategoryTitle>
            </c:ext>
            <c:ext xmlns:c16="http://schemas.microsoft.com/office/drawing/2014/chart" uri="{C3380CC4-5D6E-409C-BE32-E72D297353CC}">
              <c16:uniqueId val="{00000004-B45F-40FC-A1F0-CB3AC2D73AD9}"/>
            </c:ext>
          </c:extLst>
        </c:ser>
        <c:ser>
          <c:idx val="1"/>
          <c:order val="1"/>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5F-40FC-A1F0-CB3AC2D73AD9}"/>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5F-40FC-A1F0-CB3AC2D73AD9}"/>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5F-40FC-A1F0-CB3AC2D73AD9}"/>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5F-40FC-A1F0-CB3AC2D73AD9}"/>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5F-40FC-A1F0-CB3AC2D73AD9}"/>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1246067.1000000001</c:v>
                </c:pt>
                <c:pt idx="1">
                  <c:v>810714.55</c:v>
                </c:pt>
                <c:pt idx="2">
                  <c:v>29850</c:v>
                </c:pt>
                <c:pt idx="3">
                  <c:v>187835.4</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Devengado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4"/>
                      <c:pt idx="0">
                        <c:v>001</c:v>
                      </c:pt>
                      <c:pt idx="1">
                        <c:v>002</c:v>
                      </c:pt>
                      <c:pt idx="2">
                        <c:v>004</c:v>
                      </c:pt>
                      <c:pt idx="3">
                        <c:v>005</c:v>
                      </c:pt>
                    </c:strCache>
                  </c:strRef>
                </c15:cat>
              </c15:filteredCategoryTitle>
            </c:ext>
            <c:ext xmlns:c16="http://schemas.microsoft.com/office/drawing/2014/chart" uri="{C3380CC4-5D6E-409C-BE32-E72D297353CC}">
              <c16:uniqueId val="{0000000A-B45F-40FC-A1F0-CB3AC2D73AD9}"/>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6C-44FB-98DC-FA94872637C4}"/>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6C-44FB-98DC-FA94872637C4}"/>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6C-44FB-98DC-FA94872637C4}"/>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A6C-44FB-98DC-FA94872637C4}"/>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A6C-44FB-98DC-FA94872637C4}"/>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A6C-44FB-98DC-FA94872637C4}"/>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A6C-44FB-98DC-FA94872637C4}"/>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A6C-44FB-98DC-FA94872637C4}"/>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A6C-44FB-98DC-FA94872637C4}"/>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1"/>
                <c:pt idx="0">
                  <c:v>0.66666666666666663</c:v>
                </c:pt>
                <c:pt idx="1">
                  <c:v>0.89076623440764624</c:v>
                </c:pt>
                <c:pt idx="2">
                  <c:v>0.95284651162790701</c:v>
                </c:pt>
                <c:pt idx="3">
                  <c:v>0.66666666666666663</c:v>
                </c:pt>
                <c:pt idx="4">
                  <c:v>0.76923076923076927</c:v>
                </c:pt>
                <c:pt idx="5">
                  <c:v>0.2591</c:v>
                </c:pt>
                <c:pt idx="6">
                  <c:v>0.62285714285714289</c:v>
                </c:pt>
                <c:pt idx="7">
                  <c:v>0.26666666666666666</c:v>
                </c:pt>
                <c:pt idx="8">
                  <c:v>0.8</c:v>
                </c:pt>
                <c:pt idx="9">
                  <c:v>0.87545231703046578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1"/>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09-8A6C-44FB-98DC-FA94872637C4}"/>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75-4062-AD0A-C95451DA9D56}"/>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75-4062-AD0A-C95451DA9D56}"/>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75-4062-AD0A-C95451DA9D56}"/>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75-4062-AD0A-C95451DA9D56}"/>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75-4062-AD0A-C95451DA9D56}"/>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75-4062-AD0A-C95451DA9D56}"/>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75-4062-AD0A-C95451DA9D56}"/>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75-4062-AD0A-C95451DA9D56}"/>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75-4062-AD0A-C95451DA9D56}"/>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12</c:v>
                </c:pt>
                <c:pt idx="1">
                  <c:v>4656930</c:v>
                </c:pt>
                <c:pt idx="2">
                  <c:v>43000</c:v>
                </c:pt>
                <c:pt idx="3">
                  <c:v>12</c:v>
                </c:pt>
                <c:pt idx="4">
                  <c:v>65</c:v>
                </c:pt>
                <c:pt idx="5">
                  <c:v>30000</c:v>
                </c:pt>
                <c:pt idx="6">
                  <c:v>350</c:v>
                </c:pt>
                <c:pt idx="7">
                  <c:v>15</c:v>
                </c:pt>
                <c:pt idx="8">
                  <c:v>95</c:v>
                </c:pt>
                <c:pt idx="9">
                  <c:v>102804</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09-1075-4062-AD0A-C95451DA9D56}"/>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75-4062-AD0A-C95451DA9D56}"/>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75-4062-AD0A-C95451DA9D56}"/>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75-4062-AD0A-C95451DA9D56}"/>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75-4062-AD0A-C95451DA9D56}"/>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75-4062-AD0A-C95451DA9D56}"/>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075-4062-AD0A-C95451DA9D56}"/>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075-4062-AD0A-C95451DA9D56}"/>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8</c:v>
                </c:pt>
                <c:pt idx="1">
                  <c:v>4148236</c:v>
                </c:pt>
                <c:pt idx="2">
                  <c:v>40972.400000000001</c:v>
                </c:pt>
                <c:pt idx="3">
                  <c:v>8</c:v>
                </c:pt>
                <c:pt idx="4">
                  <c:v>50</c:v>
                </c:pt>
                <c:pt idx="5">
                  <c:v>7773</c:v>
                </c:pt>
                <c:pt idx="6">
                  <c:v>218</c:v>
                </c:pt>
                <c:pt idx="7">
                  <c:v>4</c:v>
                </c:pt>
                <c:pt idx="8">
                  <c:v>76</c:v>
                </c:pt>
                <c:pt idx="9">
                  <c:v>90000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11-1075-4062-AD0A-C95451DA9D56}"/>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'[5]Por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CA-46D4-A2B0-A69AAF0BAF5D}"/>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CA-46D4-A2B0-A69AAF0BAF5D}"/>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CA-46D4-A2B0-A69AAF0BAF5D}"/>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CA-46D4-A2B0-A69AAF0BAF5D}"/>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'[5]Por actividad'!$B$5:$B$8</c:f>
              <c:strCache>
                <c:ptCount val="4"/>
                <c:pt idx="0">
                  <c:v>001</c:v>
                </c:pt>
                <c:pt idx="1">
                  <c:v>002</c:v>
                </c:pt>
                <c:pt idx="2">
                  <c:v>004</c:v>
                </c:pt>
                <c:pt idx="3">
                  <c:v>005</c:v>
                </c:pt>
              </c:strCache>
            </c:strRef>
          </c:cat>
          <c:val>
            <c:numRef>
              <c:f>'[5]Por actividad'!$F$5:$F$8</c:f>
              <c:numCache>
                <c:formatCode>General</c:formatCode>
                <c:ptCount val="4"/>
                <c:pt idx="0">
                  <c:v>13942163</c:v>
                </c:pt>
                <c:pt idx="1">
                  <c:v>9333291</c:v>
                </c:pt>
                <c:pt idx="2">
                  <c:v>2598098</c:v>
                </c:pt>
                <c:pt idx="3">
                  <c:v>3426448</c:v>
                </c:pt>
              </c:numCache>
            </c:numRef>
          </c:val>
          <c:extLst>
            <c:ext xmlns:c16="http://schemas.microsoft.com/office/drawing/2014/chart" uri="{C3380CC4-5D6E-409C-BE32-E72D297353CC}">
              <c16:uniqueId val="{00000004-65CA-46D4-A2B0-A69AAF0BAF5D}"/>
            </c:ext>
          </c:extLst>
        </c:ser>
        <c:ser>
          <c:idx val="1"/>
          <c:order val="1"/>
          <c:tx>
            <c:strRef>
              <c:f>'[5]Por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CA-46D4-A2B0-A69AAF0BAF5D}"/>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CA-46D4-A2B0-A69AAF0BAF5D}"/>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5CA-46D4-A2B0-A69AAF0BAF5D}"/>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CA-46D4-A2B0-A69AAF0BAF5D}"/>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CA-46D4-A2B0-A69AAF0BAF5D}"/>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'[5]Por actividad'!$B$5:$B$8</c:f>
              <c:strCache>
                <c:ptCount val="4"/>
                <c:pt idx="0">
                  <c:v>001</c:v>
                </c:pt>
                <c:pt idx="1">
                  <c:v>002</c:v>
                </c:pt>
                <c:pt idx="2">
                  <c:v>004</c:v>
                </c:pt>
                <c:pt idx="3">
                  <c:v>005</c:v>
                </c:pt>
              </c:strCache>
            </c:strRef>
          </c:cat>
          <c:val>
            <c:numRef>
              <c:f>'[5]Por actividad'!$G$5:$G$8</c:f>
              <c:numCache>
                <c:formatCode>General</c:formatCode>
                <c:ptCount val="4"/>
                <c:pt idx="0">
                  <c:v>1213292.8799999999</c:v>
                </c:pt>
                <c:pt idx="1">
                  <c:v>656647.67000000004</c:v>
                </c:pt>
                <c:pt idx="2">
                  <c:v>22250</c:v>
                </c:pt>
                <c:pt idx="3">
                  <c:v>261860.45</c:v>
                </c:pt>
              </c:numCache>
            </c:numRef>
          </c:val>
          <c:extLst>
            <c:ext xmlns:c16="http://schemas.microsoft.com/office/drawing/2014/chart" uri="{C3380CC4-5D6E-409C-BE32-E72D297353CC}">
              <c16:uniqueId val="{0000000A-65CA-46D4-A2B0-A69AAF0BAF5D}"/>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5A-454B-B0F8-9BC49F7C2B47}"/>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5A-454B-B0F8-9BC49F7C2B47}"/>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5A-454B-B0F8-9BC49F7C2B47}"/>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5A-454B-B0F8-9BC49F7C2B47}"/>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5A-454B-B0F8-9BC49F7C2B47}"/>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5A-454B-B0F8-9BC49F7C2B47}"/>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5A-454B-B0F8-9BC49F7C2B47}"/>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5A-454B-B0F8-9BC49F7C2B47}"/>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5A-454B-B0F8-9BC49F7C2B47}"/>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0</c:v>
                </c:pt>
                <c:pt idx="1">
                  <c:v>0</c:v>
                </c:pt>
                <c:pt idx="2">
                  <c:v>0</c:v>
                </c:pt>
                <c:pt idx="3">
                  <c:v>0</c:v>
                </c:pt>
                <c:pt idx="4">
                  <c:v>0</c:v>
                </c:pt>
                <c:pt idx="5">
                  <c:v>0</c:v>
                </c:pt>
                <c:pt idx="6">
                  <c:v>0</c:v>
                </c:pt>
                <c:pt idx="7">
                  <c:v>0</c:v>
                </c:pt>
                <c:pt idx="8">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strCache>
                  </c:strRef>
                </c15:cat>
              </c15:filteredCategoryTitle>
            </c:ext>
            <c:ext xmlns:c16="http://schemas.microsoft.com/office/drawing/2014/chart" uri="{C3380CC4-5D6E-409C-BE32-E72D297353CC}">
              <c16:uniqueId val="{00000009-D95A-454B-B0F8-9BC49F7C2B47}"/>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6B-404C-996A-9A961E4375FE}"/>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6B-404C-996A-9A961E4375FE}"/>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6B-404C-996A-9A961E4375FE}"/>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6B-404C-996A-9A961E4375FE}"/>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6B-404C-996A-9A961E4375FE}"/>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6B-404C-996A-9A961E4375FE}"/>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6B-404C-996A-9A961E4375FE}"/>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6B-404C-996A-9A961E4375FE}"/>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6B-404C-996A-9A961E4375FE}"/>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12</c:v>
                </c:pt>
                <c:pt idx="1">
                  <c:v>0</c:v>
                </c:pt>
                <c:pt idx="2">
                  <c:v>7790256.7000000002</c:v>
                </c:pt>
                <c:pt idx="3">
                  <c:v>29867.8</c:v>
                </c:pt>
                <c:pt idx="4">
                  <c:v>1770</c:v>
                </c:pt>
                <c:pt idx="5">
                  <c:v>0</c:v>
                </c:pt>
                <c:pt idx="6">
                  <c:v>15</c:v>
                </c:pt>
                <c:pt idx="7">
                  <c:v>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09-CA6B-404C-996A-9A961E4375FE}"/>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A6B-404C-996A-9A961E4375FE}"/>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A6B-404C-996A-9A961E4375FE}"/>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A6B-404C-996A-9A961E4375FE}"/>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6B-404C-996A-9A961E4375FE}"/>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A6B-404C-996A-9A961E4375FE}"/>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A6B-404C-996A-9A961E4375FE}"/>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A6B-404C-996A-9A961E4375FE}"/>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7</c:v>
                </c:pt>
                <c:pt idx="1">
                  <c:v>0</c:v>
                </c:pt>
                <c:pt idx="2">
                  <c:v>0.10000000055879354</c:v>
                </c:pt>
                <c:pt idx="3">
                  <c:v>-13250.000000000004</c:v>
                </c:pt>
                <c:pt idx="4">
                  <c:v>-10930</c:v>
                </c:pt>
                <c:pt idx="5">
                  <c:v>0</c:v>
                </c:pt>
                <c:pt idx="6">
                  <c:v>20</c:v>
                </c:pt>
                <c:pt idx="7">
                  <c:v>-29</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11-CA6B-404C-996A-9A961E4375FE}"/>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E9-4C03-BE38-DDE2E26127CD}"/>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E9-4C03-BE38-DDE2E26127CD}"/>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E9-4C03-BE38-DDE2E26127CD}"/>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E9-4C03-BE38-DDE2E26127CD}"/>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E9-4C03-BE38-DDE2E26127CD}"/>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E9-4C03-BE38-DDE2E26127CD}"/>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E9-4C03-BE38-DDE2E26127CD}"/>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3E9-4C03-BE38-DDE2E26127CD}"/>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E9-4C03-BE38-DDE2E26127CD}"/>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0.41666666666666669</c:v>
                </c:pt>
                <c:pt idx="1">
                  <c:v>0.44605286398803839</c:v>
                </c:pt>
                <c:pt idx="2">
                  <c:v>6.3890931785485119E-2</c:v>
                </c:pt>
                <c:pt idx="3">
                  <c:v>0.33333333333333331</c:v>
                </c:pt>
                <c:pt idx="4">
                  <c:v>0.35384615384615387</c:v>
                </c:pt>
                <c:pt idx="5">
                  <c:v>6.5500000000000003E-2</c:v>
                </c:pt>
                <c:pt idx="6">
                  <c:v>0.10621242484969939</c:v>
                </c:pt>
                <c:pt idx="7">
                  <c:v>0</c:v>
                </c:pt>
                <c:pt idx="8">
                  <c:v>0.55789473684210522</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strCache>
                  </c:strRef>
                </c15:cat>
              </c15:filteredCategoryTitle>
            </c:ext>
            <c:ext xmlns:c16="http://schemas.microsoft.com/office/drawing/2014/chart" uri="{C3380CC4-5D6E-409C-BE32-E72D297353CC}">
              <c16:uniqueId val="{00000009-13E9-4C03-BE38-DDE2E26127CD}"/>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F5-41A8-9258-1477DE38A556}"/>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F5-41A8-9258-1477DE38A556}"/>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F5-41A8-9258-1477DE38A556}"/>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F5-41A8-9258-1477DE38A556}"/>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F5-41A8-9258-1477DE38A556}"/>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F5-41A8-9258-1477DE38A556}"/>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F5-41A8-9258-1477DE38A556}"/>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F5-41A8-9258-1477DE38A556}"/>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9F5-41A8-9258-1477DE38A556}"/>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12</c:v>
                </c:pt>
                <c:pt idx="1">
                  <c:v>7790256</c:v>
                </c:pt>
                <c:pt idx="2">
                  <c:v>341291</c:v>
                </c:pt>
                <c:pt idx="3">
                  <c:v>12</c:v>
                </c:pt>
                <c:pt idx="4">
                  <c:v>65</c:v>
                </c:pt>
                <c:pt idx="5">
                  <c:v>50000</c:v>
                </c:pt>
                <c:pt idx="6">
                  <c:v>15</c:v>
                </c:pt>
                <c:pt idx="7">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09-89F5-41A8-9258-1477DE38A556}"/>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9F5-41A8-9258-1477DE38A556}"/>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9F5-41A8-9258-1477DE38A556}"/>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9F5-41A8-9258-1477DE38A556}"/>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9F5-41A8-9258-1477DE38A556}"/>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9F5-41A8-9258-1477DE38A556}"/>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9F5-41A8-9258-1477DE38A556}"/>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9F5-41A8-9258-1477DE38A556}"/>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5</c:v>
                </c:pt>
                <c:pt idx="1">
                  <c:v>3474866</c:v>
                </c:pt>
                <c:pt idx="2">
                  <c:v>21805.4</c:v>
                </c:pt>
                <c:pt idx="3">
                  <c:v>4</c:v>
                </c:pt>
                <c:pt idx="4">
                  <c:v>23</c:v>
                </c:pt>
                <c:pt idx="5">
                  <c:v>3275</c:v>
                </c:pt>
                <c:pt idx="6">
                  <c:v>0</c:v>
                </c:pt>
                <c:pt idx="7">
                  <c:v>53</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11-89F5-41A8-9258-1477DE38A556}"/>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33-4020-A4C3-92BA2F43363B}"/>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33-4020-A4C3-92BA2F43363B}"/>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33-4020-A4C3-92BA2F43363B}"/>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33-4020-A4C3-92BA2F43363B}"/>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D133-4020-A4C3-92BA2F43363B}"/>
            </c:ext>
          </c:extLst>
        </c:ser>
        <c:ser>
          <c:idx val="1"/>
          <c:order val="1"/>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33-4020-A4C3-92BA2F43363B}"/>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33-4020-A4C3-92BA2F43363B}"/>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33-4020-A4C3-92BA2F43363B}"/>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33-4020-A4C3-92BA2F43363B}"/>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33-4020-A4C3-92BA2F43363B}"/>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A-D133-4020-A4C3-92BA2F43363B}"/>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1E-42C6-8DAD-EF30FF7E192A}"/>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1E-42C6-8DAD-EF30FF7E192A}"/>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1E-42C6-8DAD-EF30FF7E192A}"/>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1E-42C6-8DAD-EF30FF7E192A}"/>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1E-42C6-8DAD-EF30FF7E192A}"/>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1E-42C6-8DAD-EF30FF7E192A}"/>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1E-42C6-8DAD-EF30FF7E192A}"/>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1E-42C6-8DAD-EF30FF7E192A}"/>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1E-42C6-8DAD-EF30FF7E192A}"/>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0.41666666666666669</c:v>
                </c:pt>
                <c:pt idx="1">
                  <c:v>0.44605286398803839</c:v>
                </c:pt>
                <c:pt idx="2">
                  <c:v>6.3890931785485119E-2</c:v>
                </c:pt>
                <c:pt idx="3">
                  <c:v>0.33333333333333331</c:v>
                </c:pt>
                <c:pt idx="4">
                  <c:v>0.35384615384615387</c:v>
                </c:pt>
                <c:pt idx="5">
                  <c:v>6.5500000000000003E-2</c:v>
                </c:pt>
                <c:pt idx="6">
                  <c:v>0.10621242484969939</c:v>
                </c:pt>
                <c:pt idx="7">
                  <c:v>0</c:v>
                </c:pt>
                <c:pt idx="8">
                  <c:v>0.55789473684210522</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strCache>
                  </c:strRef>
                </c15:cat>
              </c15:filteredCategoryTitle>
            </c:ext>
            <c:ext xmlns:c16="http://schemas.microsoft.com/office/drawing/2014/chart" uri="{C3380CC4-5D6E-409C-BE32-E72D297353CC}">
              <c16:uniqueId val="{00000009-FC1E-42C6-8DAD-EF30FF7E192A}"/>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tx>
            <c:strRef>
              <c:f>[2]Graficas!$D$2</c:f>
              <c:strCache>
                <c:ptCount val="1"/>
                <c:pt idx="0">
                  <c:v>Porcentaje de Ejecución</c:v>
                </c:pt>
              </c:strCache>
            </c:strRef>
          </c:tx>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3F-4E74-B539-71E3791FCF62}"/>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3F-4E74-B539-71E3791FCF62}"/>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3F-4E74-B539-71E3791FCF62}"/>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3F-4E74-B539-71E3791FCF62}"/>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3F-4E74-B539-71E3791FCF62}"/>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3F-4E74-B539-71E3791FCF62}"/>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3F-4E74-B539-71E3791FCF62}"/>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3F-4E74-B539-71E3791FCF62}"/>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3F-4E74-B539-71E3791FCF62}"/>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[2]Graficas!$C$3:$C$13</c:f>
              <c:strCache>
                <c:ptCount val="11"/>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[2]Graficas!$D$3:$D$13</c:f>
              <c:numCache>
                <c:formatCode>General</c:formatCode>
                <c:ptCount val="11"/>
                <c:pt idx="0">
                  <c:v>0.75</c:v>
                </c:pt>
                <c:pt idx="1">
                  <c:v>0.9655375966570251</c:v>
                </c:pt>
                <c:pt idx="2">
                  <c:v>0.97543396226415091</c:v>
                </c:pt>
                <c:pt idx="3">
                  <c:v>0.83333333333333337</c:v>
                </c:pt>
                <c:pt idx="4">
                  <c:v>0.98461538461538467</c:v>
                </c:pt>
                <c:pt idx="5">
                  <c:v>0.34723333333333334</c:v>
                </c:pt>
                <c:pt idx="6">
                  <c:v>0.93714285714285717</c:v>
                </c:pt>
                <c:pt idx="7">
                  <c:v>0.93333333333333335</c:v>
                </c:pt>
                <c:pt idx="8">
                  <c:v>1.0105263157894737</c:v>
                </c:pt>
                <c:pt idx="9">
                  <c:v>0.97252182845403179</c:v>
                </c:pt>
              </c:numCache>
            </c:numRef>
          </c:val>
          <c:extLst>
            <c:ext xmlns:c16="http://schemas.microsoft.com/office/drawing/2014/chart" uri="{C3380CC4-5D6E-409C-BE32-E72D297353CC}">
              <c16:uniqueId val="{00000009-1F3F-4E74-B539-71E3791FCF62}"/>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26-4521-BE0F-0E28C2CCE1B2}"/>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26-4521-BE0F-0E28C2CCE1B2}"/>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26-4521-BE0F-0E28C2CCE1B2}"/>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26-4521-BE0F-0E28C2CCE1B2}"/>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26-4521-BE0F-0E28C2CCE1B2}"/>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26-4521-BE0F-0E28C2CCE1B2}"/>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26-4521-BE0F-0E28C2CCE1B2}"/>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26-4521-BE0F-0E28C2CCE1B2}"/>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26-4521-BE0F-0E28C2CCE1B2}"/>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12</c:v>
                </c:pt>
                <c:pt idx="1">
                  <c:v>7790256</c:v>
                </c:pt>
                <c:pt idx="2">
                  <c:v>341291</c:v>
                </c:pt>
                <c:pt idx="3">
                  <c:v>12</c:v>
                </c:pt>
                <c:pt idx="4">
                  <c:v>65</c:v>
                </c:pt>
                <c:pt idx="5">
                  <c:v>50000</c:v>
                </c:pt>
                <c:pt idx="6">
                  <c:v>15</c:v>
                </c:pt>
                <c:pt idx="7">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09-3B26-4521-BE0F-0E28C2CCE1B2}"/>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26-4521-BE0F-0E28C2CCE1B2}"/>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26-4521-BE0F-0E28C2CCE1B2}"/>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26-4521-BE0F-0E28C2CCE1B2}"/>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26-4521-BE0F-0E28C2CCE1B2}"/>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26-4521-BE0F-0E28C2CCE1B2}"/>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26-4521-BE0F-0E28C2CCE1B2}"/>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26-4521-BE0F-0E28C2CCE1B2}"/>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8"/>
                <c:pt idx="0">
                  <c:v>5</c:v>
                </c:pt>
                <c:pt idx="1">
                  <c:v>3474866</c:v>
                </c:pt>
                <c:pt idx="2">
                  <c:v>21805.4</c:v>
                </c:pt>
                <c:pt idx="3">
                  <c:v>4</c:v>
                </c:pt>
                <c:pt idx="4">
                  <c:v>23</c:v>
                </c:pt>
                <c:pt idx="5">
                  <c:v>3275</c:v>
                </c:pt>
                <c:pt idx="6">
                  <c:v>0</c:v>
                </c:pt>
                <c:pt idx="7">
                  <c:v>53</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8"/>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11-3B26-4521-BE0F-0E28C2CCE1B2}"/>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'[6]Por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1D-4380-994D-D69632582501}"/>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1D-4380-994D-D69632582501}"/>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1D-4380-994D-D69632582501}"/>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1D-4380-994D-D69632582501}"/>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'[6]Por actividad'!$B$5:$B$8</c:f>
              <c:strCache>
                <c:ptCount val="4"/>
                <c:pt idx="0">
                  <c:v>001</c:v>
                </c:pt>
                <c:pt idx="1">
                  <c:v>002</c:v>
                </c:pt>
                <c:pt idx="2">
                  <c:v>004</c:v>
                </c:pt>
                <c:pt idx="3">
                  <c:v>005</c:v>
                </c:pt>
              </c:strCache>
            </c:strRef>
          </c:cat>
          <c:val>
            <c:numRef>
              <c:f>'[6]Por actividad'!$F$5:$F$8</c:f>
              <c:numCache>
                <c:formatCode>General</c:formatCode>
                <c:ptCount val="4"/>
                <c:pt idx="0">
                  <c:v>13260118</c:v>
                </c:pt>
                <c:pt idx="1">
                  <c:v>9533434</c:v>
                </c:pt>
                <c:pt idx="2">
                  <c:v>3055000</c:v>
                </c:pt>
                <c:pt idx="3">
                  <c:v>3451448</c:v>
                </c:pt>
              </c:numCache>
            </c:numRef>
          </c:val>
          <c:extLst>
            <c:ext xmlns:c16="http://schemas.microsoft.com/office/drawing/2014/chart" uri="{C3380CC4-5D6E-409C-BE32-E72D297353CC}">
              <c16:uniqueId val="{00000004-EE1D-4380-994D-D69632582501}"/>
            </c:ext>
          </c:extLst>
        </c:ser>
        <c:ser>
          <c:idx val="1"/>
          <c:order val="1"/>
          <c:tx>
            <c:strRef>
              <c:f>'[6]Por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1D-4380-994D-D69632582501}"/>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1D-4380-994D-D69632582501}"/>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1D-4380-994D-D69632582501}"/>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1D-4380-994D-D69632582501}"/>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1D-4380-994D-D69632582501}"/>
                </c:ext>
              </c:extLst>
            </c:dLbl>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'[6]Por actividad'!$B$5:$B$8</c:f>
              <c:strCache>
                <c:ptCount val="4"/>
                <c:pt idx="0">
                  <c:v>001</c:v>
                </c:pt>
                <c:pt idx="1">
                  <c:v>002</c:v>
                </c:pt>
                <c:pt idx="2">
                  <c:v>004</c:v>
                </c:pt>
                <c:pt idx="3">
                  <c:v>005</c:v>
                </c:pt>
              </c:strCache>
            </c:strRef>
          </c:cat>
          <c:val>
            <c:numRef>
              <c:f>'[6]Por actividad'!$G$5:$G$8</c:f>
              <c:numCache>
                <c:formatCode>General</c:formatCode>
                <c:ptCount val="4"/>
                <c:pt idx="0">
                  <c:v>3624647.0799999996</c:v>
                </c:pt>
                <c:pt idx="1">
                  <c:v>1584121.96</c:v>
                </c:pt>
                <c:pt idx="2">
                  <c:v>20814.509999999998</c:v>
                </c:pt>
                <c:pt idx="3">
                  <c:v>878855.38</c:v>
                </c:pt>
              </c:numCache>
            </c:numRef>
          </c:val>
          <c:extLst>
            <c:ext xmlns:c16="http://schemas.microsoft.com/office/drawing/2014/chart" uri="{C3380CC4-5D6E-409C-BE32-E72D297353CC}">
              <c16:uniqueId val="{0000000A-EE1D-4380-994D-D69632582501}"/>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2A-4BEF-95CC-CDC12303E5EA}"/>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2A-4BEF-95CC-CDC12303E5EA}"/>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A-4BEF-95CC-CDC12303E5EA}"/>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A-4BEF-95CC-CDC12303E5EA}"/>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2A-4BEF-95CC-CDC12303E5EA}"/>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2A-4BEF-95CC-CDC12303E5EA}"/>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62A-4BEF-95CC-CDC12303E5EA}"/>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2A-4BEF-95CC-CDC12303E5EA}"/>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2A-4BEF-95CC-CDC12303E5EA}"/>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0.25</c:v>
                </c:pt>
                <c:pt idx="1">
                  <c:v>0.38557102616396688</c:v>
                </c:pt>
                <c:pt idx="2">
                  <c:v>2.0291774468122512E-2</c:v>
                </c:pt>
                <c:pt idx="3">
                  <c:v>0.16666666666666666</c:v>
                </c:pt>
                <c:pt idx="4">
                  <c:v>0.12307692307692308</c:v>
                </c:pt>
                <c:pt idx="5">
                  <c:v>2.0400000000000001E-2</c:v>
                </c:pt>
                <c:pt idx="6">
                  <c:v>8.0160320641282558E-3</c:v>
                </c:pt>
                <c:pt idx="7">
                  <c:v>0</c:v>
                </c:pt>
                <c:pt idx="8">
                  <c:v>0.22105263157894736</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strCache>
                  </c:strRef>
                </c15:cat>
              </c15:filteredCategoryTitle>
            </c:ext>
            <c:ext xmlns:c16="http://schemas.microsoft.com/office/drawing/2014/chart" uri="{C3380CC4-5D6E-409C-BE32-E72D297353CC}">
              <c16:uniqueId val="{00000009-562A-4BEF-95CC-CDC12303E5EA}"/>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5E-4993-A9D7-350EE2AE7C88}"/>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5E-4993-A9D7-350EE2AE7C88}"/>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5E-4993-A9D7-350EE2AE7C88}"/>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5E-4993-A9D7-350EE2AE7C88}"/>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5E-4993-A9D7-350EE2AE7C88}"/>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5E-4993-A9D7-350EE2AE7C88}"/>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5E-4993-A9D7-350EE2AE7C88}"/>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5E-4993-A9D7-350EE2AE7C88}"/>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5E-4993-A9D7-350EE2AE7C88}"/>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12</c:v>
                </c:pt>
                <c:pt idx="1">
                  <c:v>7790256</c:v>
                </c:pt>
                <c:pt idx="2">
                  <c:v>341291</c:v>
                </c:pt>
                <c:pt idx="3">
                  <c:v>12</c:v>
                </c:pt>
                <c:pt idx="4">
                  <c:v>65</c:v>
                </c:pt>
                <c:pt idx="5">
                  <c:v>50000</c:v>
                </c:pt>
                <c:pt idx="6">
                  <c:v>15</c:v>
                </c:pt>
                <c:pt idx="7">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09-575E-4993-A9D7-350EE2AE7C88}"/>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75E-4993-A9D7-350EE2AE7C88}"/>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75E-4993-A9D7-350EE2AE7C88}"/>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5E-4993-A9D7-350EE2AE7C88}"/>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75E-4993-A9D7-350EE2AE7C88}"/>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5E-4993-A9D7-350EE2AE7C88}"/>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75E-4993-A9D7-350EE2AE7C88}"/>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5E-4993-A9D7-350EE2AE7C88}"/>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3</c:v>
                </c:pt>
                <c:pt idx="1">
                  <c:v>3003697</c:v>
                </c:pt>
                <c:pt idx="2">
                  <c:v>6925.4</c:v>
                </c:pt>
                <c:pt idx="3">
                  <c:v>2</c:v>
                </c:pt>
                <c:pt idx="4">
                  <c:v>8</c:v>
                </c:pt>
                <c:pt idx="5">
                  <c:v>1020</c:v>
                </c:pt>
                <c:pt idx="6">
                  <c:v>0</c:v>
                </c:pt>
                <c:pt idx="7">
                  <c:v>21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Forestal (Conservación de Suelos)</c:v>
                      </c:pt>
                      <c:pt idx="7">
                        <c:v>Forestal (Reforestación)</c:v>
                      </c:pt>
                    </c:strCache>
                  </c:strRef>
                </c15:cat>
              </c15:filteredCategoryTitle>
            </c:ext>
            <c:ext xmlns:c16="http://schemas.microsoft.com/office/drawing/2014/chart" uri="{C3380CC4-5D6E-409C-BE32-E72D297353CC}">
              <c16:uniqueId val="{00000011-575E-4993-A9D7-350EE2AE7C88}"/>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'[7]Por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20-4BBE-B69D-D536A56649A7}"/>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20-4BBE-B69D-D536A56649A7}"/>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20-4BBE-B69D-D536A56649A7}"/>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20-4BBE-B69D-D536A56649A7}"/>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'[7]Por actividad'!$B$5:$B$8</c:f>
              <c:strCache>
                <c:ptCount val="4"/>
                <c:pt idx="0">
                  <c:v>001</c:v>
                </c:pt>
                <c:pt idx="1">
                  <c:v>002</c:v>
                </c:pt>
                <c:pt idx="2">
                  <c:v>004</c:v>
                </c:pt>
                <c:pt idx="3">
                  <c:v>005</c:v>
                </c:pt>
              </c:strCache>
            </c:strRef>
          </c:cat>
          <c:val>
            <c:numRef>
              <c:f>'[7]Por actividad'!$F$5:$F$8</c:f>
              <c:numCache>
                <c:formatCode>General</c:formatCode>
                <c:ptCount val="4"/>
                <c:pt idx="0">
                  <c:v>13045789</c:v>
                </c:pt>
                <c:pt idx="1">
                  <c:v>8721272</c:v>
                </c:pt>
                <c:pt idx="2">
                  <c:v>4255000</c:v>
                </c:pt>
                <c:pt idx="3">
                  <c:v>3277939</c:v>
                </c:pt>
              </c:numCache>
            </c:numRef>
          </c:val>
          <c:extLst>
            <c:ext xmlns:c16="http://schemas.microsoft.com/office/drawing/2014/chart" uri="{C3380CC4-5D6E-409C-BE32-E72D297353CC}">
              <c16:uniqueId val="{00000004-3620-4BBE-B69D-D536A56649A7}"/>
            </c:ext>
          </c:extLst>
        </c:ser>
        <c:ser>
          <c:idx val="1"/>
          <c:order val="1"/>
          <c:tx>
            <c:strRef>
              <c:f>'[7]Por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20-4BBE-B69D-D536A56649A7}"/>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20-4BBE-B69D-D536A56649A7}"/>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20-4BBE-B69D-D536A56649A7}"/>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20-4BBE-B69D-D536A56649A7}"/>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20-4BBE-B69D-D536A56649A7}"/>
                </c:ext>
              </c:extLst>
            </c:dLbl>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'[7]Por actividad'!$B$5:$B$8</c:f>
              <c:strCache>
                <c:ptCount val="4"/>
                <c:pt idx="0">
                  <c:v>001</c:v>
                </c:pt>
                <c:pt idx="1">
                  <c:v>002</c:v>
                </c:pt>
                <c:pt idx="2">
                  <c:v>004</c:v>
                </c:pt>
                <c:pt idx="3">
                  <c:v>005</c:v>
                </c:pt>
              </c:strCache>
            </c:strRef>
          </c:cat>
          <c:val>
            <c:numRef>
              <c:f>'[7]Por actividad'!$G$5:$G$8</c:f>
              <c:numCache>
                <c:formatCode>General</c:formatCode>
                <c:ptCount val="4"/>
                <c:pt idx="0">
                  <c:v>1915679.0699999998</c:v>
                </c:pt>
                <c:pt idx="1">
                  <c:v>846617.33000000007</c:v>
                </c:pt>
                <c:pt idx="2">
                  <c:v>0</c:v>
                </c:pt>
                <c:pt idx="3">
                  <c:v>479177.72</c:v>
                </c:pt>
              </c:numCache>
            </c:numRef>
          </c:val>
          <c:extLst>
            <c:ext xmlns:c16="http://schemas.microsoft.com/office/drawing/2014/chart" uri="{C3380CC4-5D6E-409C-BE32-E72D297353CC}">
              <c16:uniqueId val="{0000000A-3620-4BBE-B69D-D536A56649A7}"/>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'[8]Por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28-49F9-8880-A6BF9FAAD053}"/>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28-49F9-8880-A6BF9FAAD053}"/>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28-49F9-8880-A6BF9FAAD053}"/>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28-49F9-8880-A6BF9FAAD053}"/>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actividad'!$F$5:$F$8</c:f>
              <c:numCache>
                <c:formatCode>General</c:formatCode>
                <c:ptCount val="4"/>
                <c:pt idx="0">
                  <c:v>13040795</c:v>
                </c:pt>
                <c:pt idx="1">
                  <c:v>8726266</c:v>
                </c:pt>
                <c:pt idx="2">
                  <c:v>4255000</c:v>
                </c:pt>
                <c:pt idx="3">
                  <c:v>3277939</c:v>
                </c:pt>
              </c:numCache>
            </c:numRef>
          </c:val>
          <c:extLst>
            <c:ext xmlns:c16="http://schemas.microsoft.com/office/drawing/2014/chart" uri="{C3380CC4-5D6E-409C-BE32-E72D297353CC}">
              <c16:uniqueId val="{00000004-5C28-49F9-8880-A6BF9FAAD053}"/>
            </c:ext>
          </c:extLst>
        </c:ser>
        <c:ser>
          <c:idx val="1"/>
          <c:order val="1"/>
          <c:tx>
            <c:strRef>
              <c:f>'[8]Por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28-49F9-8880-A6BF9FAAD053}"/>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28-49F9-8880-A6BF9FAAD053}"/>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28-49F9-8880-A6BF9FAAD053}"/>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28-49F9-8880-A6BF9FAAD053}"/>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28-49F9-8880-A6BF9FAAD053}"/>
                </c:ext>
              </c:extLst>
            </c:dLbl>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actividad'!$G$5:$G$8</c:f>
              <c:numCache>
                <c:formatCode>General</c:formatCode>
                <c:ptCount val="4"/>
                <c:pt idx="0">
                  <c:v>597651.86</c:v>
                </c:pt>
                <c:pt idx="1">
                  <c:v>295971.5</c:v>
                </c:pt>
                <c:pt idx="2">
                  <c:v>0</c:v>
                </c:pt>
                <c:pt idx="3">
                  <c:v>202262.1</c:v>
                </c:pt>
              </c:numCache>
            </c:numRef>
          </c:val>
          <c:extLst>
            <c:ext xmlns:c16="http://schemas.microsoft.com/office/drawing/2014/chart" uri="{C3380CC4-5D6E-409C-BE32-E72D297353CC}">
              <c16:uniqueId val="{0000000A-5C28-49F9-8880-A6BF9FAAD053}"/>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A7-4E2E-B512-58F807007664}"/>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A7-4E2E-B512-58F807007664}"/>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A7-4E2E-B512-58F807007664}"/>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A7-4E2E-B512-58F807007664}"/>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2A7-4E2E-B512-58F807007664}"/>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A7-4E2E-B512-58F807007664}"/>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2A7-4E2E-B512-58F807007664}"/>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A7-4E2E-B512-58F807007664}"/>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A7-4E2E-B512-58F807007664}"/>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0</c:v>
                </c:pt>
                <c:pt idx="1">
                  <c:v>0.18106811894243269</c:v>
                </c:pt>
                <c:pt idx="2">
                  <c:v>8.5481304810264558E-3</c:v>
                </c:pt>
                <c:pt idx="3">
                  <c:v>8.3333333333333329E-2</c:v>
                </c:pt>
                <c:pt idx="4">
                  <c:v>4.6153846153846156E-2</c:v>
                </c:pt>
                <c:pt idx="5">
                  <c:v>7.1999999999999998E-3</c:v>
                </c:pt>
                <c:pt idx="6">
                  <c:v>0</c:v>
                </c:pt>
                <c:pt idx="7">
                  <c:v>0</c:v>
                </c:pt>
                <c:pt idx="8">
                  <c:v>0</c:v>
                </c:pt>
                <c:pt idx="9">
                  <c:v>0.24210526315789474</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Ordenamiento Territorial</c:v>
                      </c:pt>
                      <c:pt idx="8">
                        <c:v>Forestal (Conservación de Suelos)</c:v>
                      </c:pt>
                      <c:pt idx="9">
                        <c:v>Forestal (Reforestación)</c:v>
                      </c:pt>
                    </c:strCache>
                  </c:strRef>
                </c15:cat>
              </c15:filteredCategoryTitle>
            </c:ext>
            <c:ext xmlns:c16="http://schemas.microsoft.com/office/drawing/2014/chart" uri="{C3380CC4-5D6E-409C-BE32-E72D297353CC}">
              <c16:uniqueId val="{00000009-02A7-4E2E-B512-58F807007664}"/>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27-45E1-86E2-3A71E6A49E48}"/>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27-45E1-86E2-3A71E6A49E48}"/>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27-45E1-86E2-3A71E6A49E48}"/>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27-45E1-86E2-3A71E6A49E48}"/>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27-45E1-86E2-3A71E6A49E48}"/>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27-45E1-86E2-3A71E6A49E48}"/>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27-45E1-86E2-3A71E6A49E48}"/>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27-45E1-86E2-3A71E6A49E48}"/>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27-45E1-86E2-3A71E6A49E48}"/>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12</c:v>
                </c:pt>
                <c:pt idx="1">
                  <c:v>7790256</c:v>
                </c:pt>
                <c:pt idx="2">
                  <c:v>341291</c:v>
                </c:pt>
                <c:pt idx="3">
                  <c:v>12</c:v>
                </c:pt>
                <c:pt idx="4">
                  <c:v>65</c:v>
                </c:pt>
                <c:pt idx="5">
                  <c:v>50000</c:v>
                </c:pt>
                <c:pt idx="6">
                  <c:v>102804</c:v>
                </c:pt>
                <c:pt idx="7">
                  <c:v>15</c:v>
                </c:pt>
                <c:pt idx="8">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15:cat>
              </c15:filteredCategoryTitle>
            </c:ext>
            <c:ext xmlns:c16="http://schemas.microsoft.com/office/drawing/2014/chart" uri="{C3380CC4-5D6E-409C-BE32-E72D297353CC}">
              <c16:uniqueId val="{00000009-0A27-45E1-86E2-3A71E6A49E48}"/>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27-45E1-86E2-3A71E6A49E48}"/>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27-45E1-86E2-3A71E6A49E48}"/>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A27-45E1-86E2-3A71E6A49E48}"/>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27-45E1-86E2-3A71E6A49E48}"/>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27-45E1-86E2-3A71E6A49E48}"/>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A27-45E1-86E2-3A71E6A49E48}"/>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A27-45E1-86E2-3A71E6A49E48}"/>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0</c:v>
                </c:pt>
                <c:pt idx="1">
                  <c:v>1410567</c:v>
                </c:pt>
                <c:pt idx="2">
                  <c:v>2917.4</c:v>
                </c:pt>
                <c:pt idx="3">
                  <c:v>1</c:v>
                </c:pt>
                <c:pt idx="4">
                  <c:v>3</c:v>
                </c:pt>
                <c:pt idx="5">
                  <c:v>360</c:v>
                </c:pt>
                <c:pt idx="6">
                  <c:v>0</c:v>
                </c:pt>
                <c:pt idx="7">
                  <c:v>0</c:v>
                </c:pt>
                <c:pt idx="8">
                  <c:v>23</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15:cat>
              </c15:filteredCategoryTitle>
            </c:ext>
            <c:ext xmlns:c16="http://schemas.microsoft.com/office/drawing/2014/chart" uri="{C3380CC4-5D6E-409C-BE32-E72D297353CC}">
              <c16:uniqueId val="{00000011-0A27-45E1-86E2-3A71E6A49E48}"/>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'[8]Por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97-4518-8FAA-690F5E9CD83A}"/>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97-4518-8FAA-690F5E9CD83A}"/>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97-4518-8FAA-690F5E9CD83A}"/>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97-4518-8FAA-690F5E9CD83A}"/>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actividad'!$F$5:$F$8</c:f>
              <c:numCache>
                <c:formatCode>General</c:formatCode>
                <c:ptCount val="4"/>
                <c:pt idx="0">
                  <c:v>13040795</c:v>
                </c:pt>
                <c:pt idx="1">
                  <c:v>8726266</c:v>
                </c:pt>
                <c:pt idx="2">
                  <c:v>4255000</c:v>
                </c:pt>
                <c:pt idx="3">
                  <c:v>3277939</c:v>
                </c:pt>
              </c:numCache>
            </c:numRef>
          </c:val>
          <c:extLst>
            <c:ext xmlns:c16="http://schemas.microsoft.com/office/drawing/2014/chart" uri="{C3380CC4-5D6E-409C-BE32-E72D297353CC}">
              <c16:uniqueId val="{00000004-E997-4518-8FAA-690F5E9CD83A}"/>
            </c:ext>
          </c:extLst>
        </c:ser>
        <c:ser>
          <c:idx val="1"/>
          <c:order val="1"/>
          <c:tx>
            <c:strRef>
              <c:f>'[8]Por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97-4518-8FAA-690F5E9CD83A}"/>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97-4518-8FAA-690F5E9CD83A}"/>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97-4518-8FAA-690F5E9CD83A}"/>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97-4518-8FAA-690F5E9CD83A}"/>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97-4518-8FAA-690F5E9CD83A}"/>
                </c:ext>
              </c:extLst>
            </c:dLbl>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actividad'!$G$5:$G$8</c:f>
              <c:numCache>
                <c:formatCode>General</c:formatCode>
                <c:ptCount val="4"/>
                <c:pt idx="0">
                  <c:v>597651.86</c:v>
                </c:pt>
                <c:pt idx="1">
                  <c:v>295971.5</c:v>
                </c:pt>
                <c:pt idx="2">
                  <c:v>0</c:v>
                </c:pt>
                <c:pt idx="3">
                  <c:v>202262.1</c:v>
                </c:pt>
              </c:numCache>
            </c:numRef>
          </c:val>
          <c:extLst>
            <c:ext xmlns:c16="http://schemas.microsoft.com/office/drawing/2014/chart" uri="{C3380CC4-5D6E-409C-BE32-E72D297353CC}">
              <c16:uniqueId val="{0000000A-E997-4518-8FAA-690F5E9CD83A}"/>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38-4090-A725-D784D33E0176}"/>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38-4090-A725-D784D33E0176}"/>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38-4090-A725-D784D33E0176}"/>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38-4090-A725-D784D33E0176}"/>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338-4090-A725-D784D33E0176}"/>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338-4090-A725-D784D33E0176}"/>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338-4090-A725-D784D33E0176}"/>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338-4090-A725-D784D33E0176}"/>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338-4090-A725-D784D33E0176}"/>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0</c:v>
                </c:pt>
                <c:pt idx="1">
                  <c:v>0.18106811894243269</c:v>
                </c:pt>
                <c:pt idx="2">
                  <c:v>8.5481304810264558E-3</c:v>
                </c:pt>
                <c:pt idx="3">
                  <c:v>8.3333333333333329E-2</c:v>
                </c:pt>
                <c:pt idx="4">
                  <c:v>4.6153846153846156E-2</c:v>
                </c:pt>
                <c:pt idx="5">
                  <c:v>7.1999999999999998E-3</c:v>
                </c:pt>
                <c:pt idx="6">
                  <c:v>0</c:v>
                </c:pt>
                <c:pt idx="7">
                  <c:v>0</c:v>
                </c:pt>
                <c:pt idx="8">
                  <c:v>0</c:v>
                </c:pt>
                <c:pt idx="9">
                  <c:v>0.24210526315789474</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Ordenamiento Territorial</c:v>
                      </c:pt>
                      <c:pt idx="8">
                        <c:v>Forestal (Conservación de Suelos)</c:v>
                      </c:pt>
                      <c:pt idx="9">
                        <c:v>Forestal (Reforestación)</c:v>
                      </c:pt>
                    </c:strCache>
                  </c:strRef>
                </c15:cat>
              </c15:filteredCategoryTitle>
            </c:ext>
            <c:ext xmlns:c16="http://schemas.microsoft.com/office/drawing/2014/chart" uri="{C3380CC4-5D6E-409C-BE32-E72D297353CC}">
              <c16:uniqueId val="{00000009-4338-4090-A725-D784D33E0176}"/>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tx>
            <c:strRef>
              <c:f>[2]Graficas!$I$2</c:f>
              <c:strCache>
                <c:ptCount val="1"/>
                <c:pt idx="0">
                  <c:v>Programado </c:v>
                </c:pt>
              </c:strCache>
            </c:strRef>
          </c:tx>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A5-4CDF-9608-FB7BB7F2C7AD}"/>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5-4CDF-9608-FB7BB7F2C7AD}"/>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5-4CDF-9608-FB7BB7F2C7AD}"/>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A5-4CDF-9608-FB7BB7F2C7AD}"/>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5-4CDF-9608-FB7BB7F2C7AD}"/>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5-4CDF-9608-FB7BB7F2C7AD}"/>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A5-4CDF-9608-FB7BB7F2C7AD}"/>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A5-4CDF-9608-FB7BB7F2C7AD}"/>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A5-4CDF-9608-FB7BB7F2C7AD}"/>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[2]Graficas!$I$3:$I$12</c:f>
              <c:numCache>
                <c:formatCode>General</c:formatCode>
                <c:ptCount val="10"/>
                <c:pt idx="0">
                  <c:v>12</c:v>
                </c:pt>
                <c:pt idx="1">
                  <c:v>4656930</c:v>
                </c:pt>
                <c:pt idx="2">
                  <c:v>53000</c:v>
                </c:pt>
                <c:pt idx="3">
                  <c:v>12</c:v>
                </c:pt>
                <c:pt idx="4">
                  <c:v>65</c:v>
                </c:pt>
                <c:pt idx="5">
                  <c:v>30000</c:v>
                </c:pt>
                <c:pt idx="6">
                  <c:v>350</c:v>
                </c:pt>
                <c:pt idx="7">
                  <c:v>15</c:v>
                </c:pt>
                <c:pt idx="8">
                  <c:v>95</c:v>
                </c:pt>
                <c:pt idx="9">
                  <c:v>124608</c:v>
                </c:pt>
              </c:numCache>
            </c:numRef>
          </c:val>
          <c:extLst>
            <c:ext xmlns:c16="http://schemas.microsoft.com/office/drawing/2014/chart" uri="{C3380CC4-5D6E-409C-BE32-E72D297353CC}">
              <c16:uniqueId val="{00000009-5EA5-4CDF-9608-FB7BB7F2C7AD}"/>
            </c:ext>
          </c:extLst>
        </c:ser>
        <c:ser>
          <c:idx val="1"/>
          <c:order val="1"/>
          <c:tx>
            <c:strRef>
              <c:f>[2]Graficas!$J$2</c:f>
              <c:strCache>
                <c:ptCount val="1"/>
                <c:pt idx="0">
                  <c:v>Ejecutado</c:v>
                </c:pt>
              </c:strCache>
            </c:strRef>
          </c:tx>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A5-4CDF-9608-FB7BB7F2C7AD}"/>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A5-4CDF-9608-FB7BB7F2C7AD}"/>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A5-4CDF-9608-FB7BB7F2C7AD}"/>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A5-4CDF-9608-FB7BB7F2C7AD}"/>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A5-4CDF-9608-FB7BB7F2C7AD}"/>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EA5-4CDF-9608-FB7BB7F2C7AD}"/>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A5-4CDF-9608-FB7BB7F2C7AD}"/>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[2]Graficas!$J$3:$J$12</c:f>
              <c:numCache>
                <c:formatCode>General</c:formatCode>
                <c:ptCount val="10"/>
                <c:pt idx="0">
                  <c:v>9</c:v>
                </c:pt>
                <c:pt idx="1">
                  <c:v>4496441</c:v>
                </c:pt>
                <c:pt idx="2">
                  <c:v>51698</c:v>
                </c:pt>
                <c:pt idx="3">
                  <c:v>10</c:v>
                </c:pt>
                <c:pt idx="4">
                  <c:v>64</c:v>
                </c:pt>
                <c:pt idx="5">
                  <c:v>10417</c:v>
                </c:pt>
                <c:pt idx="6">
                  <c:v>328</c:v>
                </c:pt>
                <c:pt idx="7">
                  <c:v>14</c:v>
                </c:pt>
                <c:pt idx="8">
                  <c:v>96</c:v>
                </c:pt>
                <c:pt idx="9">
                  <c:v>121184</c:v>
                </c:pt>
              </c:numCache>
            </c:numRef>
          </c:val>
          <c:extLst>
            <c:ext xmlns:c16="http://schemas.microsoft.com/office/drawing/2014/chart" uri="{C3380CC4-5D6E-409C-BE32-E72D297353CC}">
              <c16:uniqueId val="{00000011-5EA5-4CDF-9608-FB7BB7F2C7AD}"/>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AF-447F-8B8C-D2A9DF1CF7EC}"/>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7AF-447F-8B8C-D2A9DF1CF7EC}"/>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AF-447F-8B8C-D2A9DF1CF7EC}"/>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7AF-447F-8B8C-D2A9DF1CF7EC}"/>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7AF-447F-8B8C-D2A9DF1CF7EC}"/>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7AF-447F-8B8C-D2A9DF1CF7EC}"/>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7AF-447F-8B8C-D2A9DF1CF7EC}"/>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7AF-447F-8B8C-D2A9DF1CF7EC}"/>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7AF-447F-8B8C-D2A9DF1CF7EC}"/>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12</c:v>
                </c:pt>
                <c:pt idx="1">
                  <c:v>7790256</c:v>
                </c:pt>
                <c:pt idx="2">
                  <c:v>341291</c:v>
                </c:pt>
                <c:pt idx="3">
                  <c:v>12</c:v>
                </c:pt>
                <c:pt idx="4">
                  <c:v>65</c:v>
                </c:pt>
                <c:pt idx="5">
                  <c:v>50000</c:v>
                </c:pt>
                <c:pt idx="6">
                  <c:v>102804</c:v>
                </c:pt>
                <c:pt idx="7">
                  <c:v>15</c:v>
                </c:pt>
                <c:pt idx="8">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15:cat>
              </c15:filteredCategoryTitle>
            </c:ext>
            <c:ext xmlns:c16="http://schemas.microsoft.com/office/drawing/2014/chart" uri="{C3380CC4-5D6E-409C-BE32-E72D297353CC}">
              <c16:uniqueId val="{00000009-97AF-447F-8B8C-D2A9DF1CF7EC}"/>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7AF-447F-8B8C-D2A9DF1CF7EC}"/>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7AF-447F-8B8C-D2A9DF1CF7EC}"/>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7AF-447F-8B8C-D2A9DF1CF7EC}"/>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7AF-447F-8B8C-D2A9DF1CF7EC}"/>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7AF-447F-8B8C-D2A9DF1CF7EC}"/>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7AF-447F-8B8C-D2A9DF1CF7EC}"/>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7AF-447F-8B8C-D2A9DF1CF7EC}"/>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9"/>
                <c:pt idx="0">
                  <c:v>0</c:v>
                </c:pt>
                <c:pt idx="1">
                  <c:v>1410567</c:v>
                </c:pt>
                <c:pt idx="2">
                  <c:v>2917.4</c:v>
                </c:pt>
                <c:pt idx="3">
                  <c:v>1</c:v>
                </c:pt>
                <c:pt idx="4">
                  <c:v>3</c:v>
                </c:pt>
                <c:pt idx="5">
                  <c:v>360</c:v>
                </c:pt>
                <c:pt idx="6">
                  <c:v>0</c:v>
                </c:pt>
                <c:pt idx="7">
                  <c:v>0</c:v>
                </c:pt>
                <c:pt idx="8">
                  <c:v>23</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15:cat>
              </c15:filteredCategoryTitle>
            </c:ext>
            <c:ext xmlns:c16="http://schemas.microsoft.com/office/drawing/2014/chart" uri="{C3380CC4-5D6E-409C-BE32-E72D297353CC}">
              <c16:uniqueId val="{00000011-97AF-447F-8B8C-D2A9DF1CF7EC}"/>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'[8]Por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B6-4955-9B27-93E4EDDAA9E0}"/>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B6-4955-9B27-93E4EDDAA9E0}"/>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B6-4955-9B27-93E4EDDAA9E0}"/>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B6-4955-9B27-93E4EDDAA9E0}"/>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actividad'!$F$5:$F$8</c:f>
              <c:numCache>
                <c:formatCode>General</c:formatCode>
                <c:ptCount val="4"/>
                <c:pt idx="0">
                  <c:v>13040795</c:v>
                </c:pt>
                <c:pt idx="1">
                  <c:v>8726266</c:v>
                </c:pt>
                <c:pt idx="2">
                  <c:v>4255000</c:v>
                </c:pt>
                <c:pt idx="3">
                  <c:v>3277939</c:v>
                </c:pt>
              </c:numCache>
            </c:numRef>
          </c:val>
          <c:extLst>
            <c:ext xmlns:c16="http://schemas.microsoft.com/office/drawing/2014/chart" uri="{C3380CC4-5D6E-409C-BE32-E72D297353CC}">
              <c16:uniqueId val="{00000004-06B6-4955-9B27-93E4EDDAA9E0}"/>
            </c:ext>
          </c:extLst>
        </c:ser>
        <c:ser>
          <c:idx val="1"/>
          <c:order val="1"/>
          <c:tx>
            <c:strRef>
              <c:f>'[8]Por actividad'!$G$4</c:f>
              <c:strCache>
                <c:ptCount val="1"/>
                <c:pt idx="0">
                  <c:v>Devengado</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B6-4955-9B27-93E4EDDAA9E0}"/>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6B6-4955-9B27-93E4EDDAA9E0}"/>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B6-4955-9B27-93E4EDDAA9E0}"/>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6B6-4955-9B27-93E4EDDAA9E0}"/>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6B6-4955-9B27-93E4EDDAA9E0}"/>
                </c:ext>
              </c:extLst>
            </c:dLbl>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'[8]Por actividad'!$B$5:$B$8</c:f>
              <c:strCache>
                <c:ptCount val="4"/>
                <c:pt idx="0">
                  <c:v>001</c:v>
                </c:pt>
                <c:pt idx="1">
                  <c:v>002</c:v>
                </c:pt>
                <c:pt idx="2">
                  <c:v>004</c:v>
                </c:pt>
                <c:pt idx="3">
                  <c:v>005</c:v>
                </c:pt>
              </c:strCache>
            </c:strRef>
          </c:cat>
          <c:val>
            <c:numRef>
              <c:f>'[8]Por actividad'!$G$5:$G$8</c:f>
              <c:numCache>
                <c:formatCode>General</c:formatCode>
                <c:ptCount val="4"/>
                <c:pt idx="0">
                  <c:v>597651.86</c:v>
                </c:pt>
                <c:pt idx="1">
                  <c:v>295971.5</c:v>
                </c:pt>
                <c:pt idx="2">
                  <c:v>0</c:v>
                </c:pt>
                <c:pt idx="3">
                  <c:v>202262.1</c:v>
                </c:pt>
              </c:numCache>
            </c:numRef>
          </c:val>
          <c:extLst>
            <c:ext xmlns:c16="http://schemas.microsoft.com/office/drawing/2014/chart" uri="{C3380CC4-5D6E-409C-BE32-E72D297353CC}">
              <c16:uniqueId val="{0000000A-06B6-4955-9B27-93E4EDDAA9E0}"/>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tx>
            <c:strRef>
              <c:f>[9]Graficas!$D$2</c:f>
              <c:strCache>
                <c:ptCount val="1"/>
                <c:pt idx="0">
                  <c:v>Porcentaje de Ejecución</c:v>
                </c:pt>
              </c:strCache>
            </c:strRef>
          </c:tx>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2-4ABD-B1EB-7CCC1DAC43B1}"/>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72-4ABD-B1EB-7CCC1DAC43B1}"/>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72-4ABD-B1EB-7CCC1DAC43B1}"/>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872-4ABD-B1EB-7CCC1DAC43B1}"/>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872-4ABD-B1EB-7CCC1DAC43B1}"/>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872-4ABD-B1EB-7CCC1DAC43B1}"/>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872-4ABD-B1EB-7CCC1DAC43B1}"/>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872-4ABD-B1EB-7CCC1DAC43B1}"/>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872-4ABD-B1EB-7CCC1DAC43B1}"/>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[9]Graficas!$C$3:$C$12</c:f>
              <c:strCache>
                <c:ptCount val="10"/>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Ordenamiento Territorial</c:v>
                </c:pt>
                <c:pt idx="8">
                  <c:v>Forestal (Conservación de Suelos)</c:v>
                </c:pt>
                <c:pt idx="9">
                  <c:v>Forestal (Reforestación)</c:v>
                </c:pt>
              </c:strCache>
            </c:strRef>
          </c:cat>
          <c:val>
            <c:numRef>
              <c:f>[9]Graficas!$D$3:$D$12</c:f>
              <c:numCache>
                <c:formatCode>General</c:formatCode>
                <c:ptCount val="10"/>
                <c:pt idx="0">
                  <c:v>0</c:v>
                </c:pt>
                <c:pt idx="1">
                  <c:v>8.9768800558266582E-2</c:v>
                </c:pt>
                <c:pt idx="2">
                  <c:v>2.2239086292928909E-3</c:v>
                </c:pt>
                <c:pt idx="3">
                  <c:v>0</c:v>
                </c:pt>
                <c:pt idx="4">
                  <c:v>3.0769230769230771E-2</c:v>
                </c:pt>
                <c:pt idx="5">
                  <c:v>0</c:v>
                </c:pt>
                <c:pt idx="6">
                  <c:v>0</c:v>
                </c:pt>
                <c:pt idx="7">
                  <c:v>4.8636239835025876E-5</c:v>
                </c:pt>
                <c:pt idx="8">
                  <c:v>0</c:v>
                </c:pt>
                <c:pt idx="9">
                  <c:v>0</c:v>
                </c:pt>
              </c:numCache>
            </c:numRef>
          </c:val>
          <c:extLst>
            <c:ext xmlns:c16="http://schemas.microsoft.com/office/drawing/2014/chart" uri="{C3380CC4-5D6E-409C-BE32-E72D297353CC}">
              <c16:uniqueId val="{00000009-2872-4ABD-B1EB-7CCC1DAC43B1}"/>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tx>
            <c:strRef>
              <c:f>[9]Graficas!$I$2</c:f>
              <c:strCache>
                <c:ptCount val="1"/>
                <c:pt idx="0">
                  <c:v>Programado </c:v>
                </c:pt>
              </c:strCache>
            </c:strRef>
          </c:tx>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87-4BF6-94F3-3FD72A4AD69D}"/>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87-4BF6-94F3-3FD72A4AD69D}"/>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87-4BF6-94F3-3FD72A4AD69D}"/>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87-4BF6-94F3-3FD72A4AD69D}"/>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87-4BF6-94F3-3FD72A4AD69D}"/>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87-4BF6-94F3-3FD72A4AD69D}"/>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87-4BF6-94F3-3FD72A4AD69D}"/>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87-4BF6-94F3-3FD72A4AD69D}"/>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87-4BF6-94F3-3FD72A4AD69D}"/>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[9]Graficas!$H$3:$H$11</c:f>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cat>
          <c:val>
            <c:numRef>
              <c:f>[9]Graficas!$I$3:$I$11</c:f>
              <c:numCache>
                <c:formatCode>General</c:formatCode>
                <c:ptCount val="9"/>
                <c:pt idx="0">
                  <c:v>12</c:v>
                </c:pt>
                <c:pt idx="1">
                  <c:v>7790256.7000000002</c:v>
                </c:pt>
                <c:pt idx="2">
                  <c:v>341291</c:v>
                </c:pt>
                <c:pt idx="3">
                  <c:v>12</c:v>
                </c:pt>
                <c:pt idx="4">
                  <c:v>65</c:v>
                </c:pt>
                <c:pt idx="5">
                  <c:v>50000</c:v>
                </c:pt>
                <c:pt idx="6">
                  <c:v>102804</c:v>
                </c:pt>
                <c:pt idx="7">
                  <c:v>15</c:v>
                </c:pt>
                <c:pt idx="8">
                  <c:v>95</c:v>
                </c:pt>
              </c:numCache>
            </c:numRef>
          </c:val>
          <c:extLst>
            <c:ext xmlns:c16="http://schemas.microsoft.com/office/drawing/2014/chart" uri="{C3380CC4-5D6E-409C-BE32-E72D297353CC}">
              <c16:uniqueId val="{00000009-6F87-4BF6-94F3-3FD72A4AD69D}"/>
            </c:ext>
          </c:extLst>
        </c:ser>
        <c:ser>
          <c:idx val="1"/>
          <c:order val="1"/>
          <c:tx>
            <c:strRef>
              <c:f>[9]Graficas!$J$2</c:f>
              <c:strCache>
                <c:ptCount val="1"/>
                <c:pt idx="0">
                  <c:v>Ejecutado</c:v>
                </c:pt>
              </c:strCache>
            </c:strRef>
          </c:tx>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87-4BF6-94F3-3FD72A4AD69D}"/>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87-4BF6-94F3-3FD72A4AD69D}"/>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87-4BF6-94F3-3FD72A4AD69D}"/>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F87-4BF6-94F3-3FD72A4AD69D}"/>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87-4BF6-94F3-3FD72A4AD69D}"/>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87-4BF6-94F3-3FD72A4AD69D}"/>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87-4BF6-94F3-3FD72A4AD69D}"/>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[9]Graficas!$H$3:$H$11</c:f>
              <c:strCache>
                <c:ptCount val="9"/>
                <c:pt idx="0">
                  <c:v>Dirección y Coordinación</c:v>
                </c:pt>
                <c:pt idx="1">
                  <c:v>Manejo de Desechos Líquidos</c:v>
                </c:pt>
                <c:pt idx="2">
                  <c:v>Limpieza del Lago</c:v>
                </c:pt>
                <c:pt idx="3">
                  <c:v>Control Ambiental</c:v>
                </c:pt>
                <c:pt idx="4">
                  <c:v>Manejo de Desechos Sólios</c:v>
                </c:pt>
                <c:pt idx="5">
                  <c:v>Educación Ambiental</c:v>
                </c:pt>
                <c:pt idx="6">
                  <c:v>Ordenamiento Territorial</c:v>
                </c:pt>
                <c:pt idx="7">
                  <c:v>Forestal (Conservación de Suelos)</c:v>
                </c:pt>
                <c:pt idx="8">
                  <c:v>Forestal (Reforestación)</c:v>
                </c:pt>
              </c:strCache>
            </c:strRef>
          </c:cat>
          <c:val>
            <c:numRef>
              <c:f>[9]Graficas!$J$3:$J$11</c:f>
              <c:numCache>
                <c:formatCode>General</c:formatCode>
                <c:ptCount val="9"/>
                <c:pt idx="0">
                  <c:v>0</c:v>
                </c:pt>
                <c:pt idx="1">
                  <c:v>699322</c:v>
                </c:pt>
                <c:pt idx="2">
                  <c:v>759</c:v>
                </c:pt>
                <c:pt idx="3">
                  <c:v>0</c:v>
                </c:pt>
                <c:pt idx="4">
                  <c:v>2</c:v>
                </c:pt>
                <c:pt idx="5">
                  <c:v>0</c:v>
                </c:pt>
                <c:pt idx="6">
                  <c:v>0</c:v>
                </c:pt>
                <c:pt idx="7">
                  <c:v>0</c:v>
                </c:pt>
                <c:pt idx="8">
                  <c:v>0</c:v>
                </c:pt>
              </c:numCache>
            </c:numRef>
          </c:val>
          <c:extLst>
            <c:ext xmlns:c16="http://schemas.microsoft.com/office/drawing/2014/chart" uri="{C3380CC4-5D6E-409C-BE32-E72D297353CC}">
              <c16:uniqueId val="{00000011-6F87-4BF6-94F3-3FD72A4AD69D}"/>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tx>
            <c:strRef>
              <c:f>[10]Graficas!$D$2</c:f>
              <c:strCache>
                <c:ptCount val="1"/>
                <c:pt idx="0">
                  <c:v>Porcentaje de Ejecución</c:v>
                </c:pt>
              </c:strCache>
            </c:strRef>
          </c:tx>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2A-48EF-B6C1-D63CC241565D}"/>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2A-48EF-B6C1-D63CC241565D}"/>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2A-48EF-B6C1-D63CC241565D}"/>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2A-48EF-B6C1-D63CC241565D}"/>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2A-48EF-B6C1-D63CC241565D}"/>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2A-48EF-B6C1-D63CC241565D}"/>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92A-48EF-B6C1-D63CC241565D}"/>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92A-48EF-B6C1-D63CC241565D}"/>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92A-48EF-B6C1-D63CC241565D}"/>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[10]Graficas!$C$3:$C$11</c:f>
              <c:strCache>
                <c:ptCount val="9"/>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strCache>
            </c:strRef>
          </c:cat>
          <c:val>
            <c:numRef>
              <c:f>[10]Graficas!$D$3:$D$11</c:f>
              <c:numCache>
                <c:formatCode>General</c:formatCode>
                <c:ptCount val="9"/>
                <c:pt idx="0">
                  <c:v>8.3333333333333329E-2</c:v>
                </c:pt>
                <c:pt idx="1">
                  <c:v>5.1815986750451966E-2</c:v>
                </c:pt>
                <c:pt idx="2">
                  <c:v>1.7478260869565217E-2</c:v>
                </c:pt>
                <c:pt idx="3">
                  <c:v>8.3333333333333329E-2</c:v>
                </c:pt>
                <c:pt idx="4">
                  <c:v>3.0769230769230771E-2</c:v>
                </c:pt>
                <c:pt idx="5">
                  <c:v>5.6909090909090911E-3</c:v>
                </c:pt>
                <c:pt idx="6">
                  <c:v>0.03</c:v>
                </c:pt>
                <c:pt idx="7">
                  <c:v>0</c:v>
                </c:pt>
                <c:pt idx="8">
                  <c:v>0.12631578947368421</c:v>
                </c:pt>
              </c:numCache>
            </c:numRef>
          </c:val>
          <c:extLst>
            <c:ext xmlns:c16="http://schemas.microsoft.com/office/drawing/2014/chart" uri="{C3380CC4-5D6E-409C-BE32-E72D297353CC}">
              <c16:uniqueId val="{00000009-A92A-48EF-B6C1-D63CC241565D}"/>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tx>
            <c:strRef>
              <c:f>[10]Graficas!$I$2</c:f>
              <c:strCache>
                <c:ptCount val="1"/>
                <c:pt idx="0">
                  <c:v>Programado </c:v>
                </c:pt>
              </c:strCache>
            </c:strRef>
          </c:tx>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06-4F48-B746-1204DDEB379B}"/>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06-4F48-B746-1204DDEB379B}"/>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06-4F48-B746-1204DDEB379B}"/>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06-4F48-B746-1204DDEB379B}"/>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06-4F48-B746-1204DDEB379B}"/>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06-4F48-B746-1204DDEB379B}"/>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06-4F48-B746-1204DDEB379B}"/>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06-4F48-B746-1204DDEB379B}"/>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06-4F48-B746-1204DDEB379B}"/>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[10]Graficas!$I$3:$I$12</c:f>
              <c:numCache>
                <c:formatCode>General</c:formatCode>
                <c:ptCount val="10"/>
                <c:pt idx="0">
                  <c:v>12</c:v>
                </c:pt>
                <c:pt idx="1">
                  <c:v>5569759.7999999998</c:v>
                </c:pt>
                <c:pt idx="2">
                  <c:v>57500</c:v>
                </c:pt>
                <c:pt idx="3">
                  <c:v>12</c:v>
                </c:pt>
                <c:pt idx="4">
                  <c:v>65</c:v>
                </c:pt>
                <c:pt idx="5">
                  <c:v>55000</c:v>
                </c:pt>
                <c:pt idx="6">
                  <c:v>500</c:v>
                </c:pt>
                <c:pt idx="7">
                  <c:v>15</c:v>
                </c:pt>
                <c:pt idx="8">
                  <c:v>95</c:v>
                </c:pt>
                <c:pt idx="9">
                  <c:v>120000</c:v>
                </c:pt>
              </c:numCache>
            </c:numRef>
          </c:val>
          <c:extLst>
            <c:ext xmlns:c16="http://schemas.microsoft.com/office/drawing/2014/chart" uri="{C3380CC4-5D6E-409C-BE32-E72D297353CC}">
              <c16:uniqueId val="{00000009-3806-4F48-B746-1204DDEB379B}"/>
            </c:ext>
          </c:extLst>
        </c:ser>
        <c:ser>
          <c:idx val="1"/>
          <c:order val="1"/>
          <c:tx>
            <c:strRef>
              <c:f>[10]Graficas!$J$2</c:f>
              <c:strCache>
                <c:ptCount val="1"/>
                <c:pt idx="0">
                  <c:v>Ejecutado</c:v>
                </c:pt>
              </c:strCache>
            </c:strRef>
          </c:tx>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806-4F48-B746-1204DDEB379B}"/>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06-4F48-B746-1204DDEB379B}"/>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06-4F48-B746-1204DDEB379B}"/>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06-4F48-B746-1204DDEB379B}"/>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06-4F48-B746-1204DDEB379B}"/>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06-4F48-B746-1204DDEB379B}"/>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06-4F48-B746-1204DDEB379B}"/>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[10]Graficas!$J$3:$J$12</c:f>
              <c:numCache>
                <c:formatCode>General</c:formatCode>
                <c:ptCount val="10"/>
                <c:pt idx="0">
                  <c:v>1</c:v>
                </c:pt>
                <c:pt idx="1">
                  <c:v>288602.59999999998</c:v>
                </c:pt>
                <c:pt idx="2">
                  <c:v>1005</c:v>
                </c:pt>
                <c:pt idx="3">
                  <c:v>1</c:v>
                </c:pt>
                <c:pt idx="4">
                  <c:v>2</c:v>
                </c:pt>
                <c:pt idx="5">
                  <c:v>313</c:v>
                </c:pt>
                <c:pt idx="6">
                  <c:v>15</c:v>
                </c:pt>
                <c:pt idx="7">
                  <c:v>0</c:v>
                </c:pt>
                <c:pt idx="8">
                  <c:v>12</c:v>
                </c:pt>
                <c:pt idx="9">
                  <c:v>0</c:v>
                </c:pt>
              </c:numCache>
            </c:numRef>
          </c:val>
          <c:extLst>
            <c:ext xmlns:c16="http://schemas.microsoft.com/office/drawing/2014/chart" uri="{C3380CC4-5D6E-409C-BE32-E72D297353CC}">
              <c16:uniqueId val="{00000011-3806-4F48-B746-1204DDEB379B}"/>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tx>
            <c:strRef>
              <c:f>'[11]Por actividad'!$F$4</c:f>
              <c:strCache>
                <c:ptCount val="1"/>
                <c:pt idx="0">
                  <c:v>Vigente</c:v>
                </c:pt>
              </c:strCache>
            </c:strRef>
          </c:tx>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C1-4B70-83D7-C390CDE0EF10}"/>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C1-4B70-83D7-C390CDE0EF10}"/>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C1-4B70-83D7-C390CDE0EF10}"/>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C1-4B70-83D7-C390CDE0EF10}"/>
                </c:ext>
              </c:extLst>
            </c:dLbl>
            <c:numFmt formatCode="&quot;Q&quot;#,##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'[11]Por actividad'!$C$5:$C$8</c:f>
              <c:strCache>
                <c:ptCount val="4"/>
                <c:pt idx="0">
                  <c:v>Dirección y Coordinación</c:v>
                </c:pt>
                <c:pt idx="1">
                  <c:v>Control de la Calidad del Agua</c:v>
                </c:pt>
                <c:pt idx="2">
                  <c:v>Control de la Erosión de Suelos y de la Sedimentación</c:v>
                </c:pt>
                <c:pt idx="3">
                  <c:v>Manejo de Áreas Forestales</c:v>
                </c:pt>
              </c:strCache>
            </c:strRef>
          </c:cat>
          <c:val>
            <c:numRef>
              <c:f>'[11]Por actividad'!$F$5:$F$8</c:f>
              <c:numCache>
                <c:formatCode>General</c:formatCode>
                <c:ptCount val="4"/>
                <c:pt idx="0">
                  <c:v>14009165</c:v>
                </c:pt>
                <c:pt idx="1">
                  <c:v>15858745</c:v>
                </c:pt>
                <c:pt idx="2">
                  <c:v>1286000</c:v>
                </c:pt>
                <c:pt idx="3">
                  <c:v>3239090</c:v>
                </c:pt>
              </c:numCache>
            </c:numRef>
          </c:val>
          <c:extLst>
            <c:ext xmlns:c16="http://schemas.microsoft.com/office/drawing/2014/chart" uri="{C3380CC4-5D6E-409C-BE32-E72D297353CC}">
              <c16:uniqueId val="{00000004-DAC1-4B70-83D7-C390CDE0EF10}"/>
            </c:ext>
          </c:extLst>
        </c:ser>
        <c:ser>
          <c:idx val="1"/>
          <c:order val="1"/>
          <c:tx>
            <c:strRef>
              <c:f>'[11]Por actividad'!$G$4</c:f>
              <c:strCache>
                <c:ptCount val="1"/>
                <c:pt idx="0">
                  <c:v>Devengado mensual</c:v>
                </c:pt>
              </c:strCache>
            </c:strRef>
          </c:tx>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C1-4B70-83D7-C390CDE0EF10}"/>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C1-4B70-83D7-C390CDE0EF10}"/>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C1-4B70-83D7-C390CDE0EF10}"/>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C1-4B70-83D7-C390CDE0EF10}"/>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C1-4B70-83D7-C390CDE0EF10}"/>
                </c:ext>
              </c:extLst>
            </c:dLbl>
            <c:numFmt formatCode="&quot;Q&quot;#,##0.00" sourceLinked="0"/>
            <c:spPr>
              <a:noFill/>
              <a:ln>
                <a:noFill/>
              </a:ln>
              <a:effectLst/>
            </c:spPr>
            <c:txPr>
              <a:bodyPr/>
              <a:lstStyle/>
              <a:p>
                <a:pPr>
                  <a:defRPr sz="1000"/>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'[11]Por actividad'!$C$5:$C$8</c:f>
              <c:strCache>
                <c:ptCount val="4"/>
                <c:pt idx="0">
                  <c:v>Dirección y Coordinación</c:v>
                </c:pt>
                <c:pt idx="1">
                  <c:v>Control de la Calidad del Agua</c:v>
                </c:pt>
                <c:pt idx="2">
                  <c:v>Control de la Erosión de Suelos y de la Sedimentación</c:v>
                </c:pt>
                <c:pt idx="3">
                  <c:v>Manejo de Áreas Forestales</c:v>
                </c:pt>
              </c:strCache>
            </c:strRef>
          </c:cat>
          <c:val>
            <c:numRef>
              <c:f>'[11]Por actividad'!$G$5:$G$8</c:f>
              <c:numCache>
                <c:formatCode>General</c:formatCode>
                <c:ptCount val="4"/>
                <c:pt idx="0">
                  <c:v>963510.23</c:v>
                </c:pt>
                <c:pt idx="1">
                  <c:v>533530.34000000008</c:v>
                </c:pt>
                <c:pt idx="2">
                  <c:v>37887.1</c:v>
                </c:pt>
                <c:pt idx="3">
                  <c:v>154679.59</c:v>
                </c:pt>
              </c:numCache>
            </c:numRef>
          </c:val>
          <c:extLst>
            <c:ext xmlns:c16="http://schemas.microsoft.com/office/drawing/2014/chart" uri="{C3380CC4-5D6E-409C-BE32-E72D297353CC}">
              <c16:uniqueId val="{0000000A-DAC1-4B70-83D7-C390CDE0EF10}"/>
            </c:ext>
          </c:extLst>
        </c:ser>
        <c:ser>
          <c:idx val="2"/>
          <c:order val="2"/>
          <c:tx>
            <c:strRef>
              <c:f>'[11]Por actividad'!$H$4</c:f>
              <c:strCache>
                <c:ptCount val="1"/>
                <c:pt idx="0">
                  <c:v>Devengado Acumulado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'[11]Por actividad'!$C$5:$C$8</c:f>
              <c:strCache>
                <c:ptCount val="4"/>
                <c:pt idx="0">
                  <c:v>Dirección y Coordinación</c:v>
                </c:pt>
                <c:pt idx="1">
                  <c:v>Control de la Calidad del Agua</c:v>
                </c:pt>
                <c:pt idx="2">
                  <c:v>Control de la Erosión de Suelos y de la Sedimentación</c:v>
                </c:pt>
                <c:pt idx="3">
                  <c:v>Manejo de Áreas Forestales</c:v>
                </c:pt>
              </c:strCache>
            </c:strRef>
          </c:cat>
          <c:val>
            <c:numRef>
              <c:f>'[11]Por actividad'!$H$5:$H$8</c:f>
              <c:numCache>
                <c:formatCode>General</c:formatCode>
                <c:ptCount val="4"/>
                <c:pt idx="0">
                  <c:v>963510.23</c:v>
                </c:pt>
                <c:pt idx="1">
                  <c:v>533530.34000000008</c:v>
                </c:pt>
                <c:pt idx="2">
                  <c:v>37887.1</c:v>
                </c:pt>
                <c:pt idx="3">
                  <c:v>154679.59</c:v>
                </c:pt>
              </c:numCache>
            </c:numRef>
          </c:val>
          <c:extLst>
            <c:ext xmlns:c16="http://schemas.microsoft.com/office/drawing/2014/chart" uri="{C3380CC4-5D6E-409C-BE32-E72D297353CC}">
              <c16:uniqueId val="{0000000B-DAC1-4B70-83D7-C390CDE0EF10}"/>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crossAx val="101763328"/>
        <c:crosses val="autoZero"/>
        <c:crossBetween val="between"/>
      </c:valAx>
    </c:plotArea>
    <c:legend>
      <c:legendPos val="b"/>
      <c:overlay val="0"/>
    </c:legend>
    <c:plotVisOnly val="1"/>
    <c:dispBlanksAs val="gap"/>
    <c:showDLblsOverMax val="0"/>
  </c:chart>
  <c:txPr>
    <a:bodyPr/>
    <a:lstStyle/>
    <a:p>
      <a:pPr>
        <a:defRPr b="0"/>
      </a:pPr>
      <a:endParaRPr lang="es-GT"/>
    </a:p>
  </c:txPr>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02-492B-A6BC-F2A3AE62E280}"/>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02-492B-A6BC-F2A3AE62E280}"/>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02-492B-A6BC-F2A3AE62E280}"/>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02-492B-A6BC-F2A3AE62E280}"/>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02-492B-A6BC-F2A3AE62E280}"/>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02-492B-A6BC-F2A3AE62E280}"/>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502-492B-A6BC-F2A3AE62E280}"/>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502-492B-A6BC-F2A3AE62E280}"/>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502-492B-A6BC-F2A3AE62E280}"/>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0.00%</c:formatCode>
                <c:ptCount val="10"/>
                <c:pt idx="0">
                  <c:v>0</c:v>
                </c:pt>
                <c:pt idx="1">
                  <c:v>8.9768800558266582E-2</c:v>
                </c:pt>
                <c:pt idx="2">
                  <c:v>2.2239086292928909E-3</c:v>
                </c:pt>
                <c:pt idx="3">
                  <c:v>0</c:v>
                </c:pt>
                <c:pt idx="4">
                  <c:v>3.0769230769230771E-2</c:v>
                </c:pt>
                <c:pt idx="5">
                  <c:v>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9-4502-492B-A6BC-F2A3AE62E280}"/>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scaling>
        <c:delete val="0"/>
        <c:axPos val="l"/>
        <c:numFmt formatCode="0.00%"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10-4033-AE14-831B705B6562}"/>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10-4033-AE14-831B705B6562}"/>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10-4033-AE14-831B705B6562}"/>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10-4033-AE14-831B705B6562}"/>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10-4033-AE14-831B705B6562}"/>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10-4033-AE14-831B705B6562}"/>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10-4033-AE14-831B705B6562}"/>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10-4033-AE14-831B705B6562}"/>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10-4033-AE14-831B705B6562}"/>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#,##0</c:formatCode>
                <c:ptCount val="9"/>
                <c:pt idx="0">
                  <c:v>12</c:v>
                </c:pt>
                <c:pt idx="1">
                  <c:v>7790256.7000000002</c:v>
                </c:pt>
                <c:pt idx="2">
                  <c:v>341291</c:v>
                </c:pt>
                <c:pt idx="3">
                  <c:v>12</c:v>
                </c:pt>
                <c:pt idx="4">
                  <c:v>65</c:v>
                </c:pt>
                <c:pt idx="5">
                  <c:v>50000</c:v>
                </c:pt>
                <c:pt idx="6">
                  <c:v>102804</c:v>
                </c:pt>
                <c:pt idx="7">
                  <c:v>15</c:v>
                </c:pt>
                <c:pt idx="8">
                  <c:v>95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9-1E10-4033-AE14-831B705B6562}"/>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E10-4033-AE14-831B705B6562}"/>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10-4033-AE14-831B705B6562}"/>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E10-4033-AE14-831B705B6562}"/>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10-4033-AE14-831B705B6562}"/>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10-4033-AE14-831B705B6562}"/>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10-4033-AE14-831B705B6562}"/>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10-4033-AE14-831B705B6562}"/>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#,##0</c:formatCode>
                <c:ptCount val="9"/>
                <c:pt idx="0">
                  <c:v>0</c:v>
                </c:pt>
                <c:pt idx="1">
                  <c:v>699322</c:v>
                </c:pt>
                <c:pt idx="2">
                  <c:v>759</c:v>
                </c:pt>
                <c:pt idx="3">
                  <c:v>0</c:v>
                </c:pt>
                <c:pt idx="4">
                  <c:v>2</c:v>
                </c:pt>
                <c:pt idx="5">
                  <c:v>0</c:v>
                </c:pt>
                <c:pt idx="6">
                  <c:v>0</c:v>
                </c:pt>
                <c:pt idx="7">
                  <c:v>0</c:v>
                </c:pt>
                <c:pt idx="8">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11-1E10-4033-AE14-831B705B6562}"/>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0"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6F-431F-98B3-CBAAD264DA0B}"/>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6F-431F-98B3-CBAAD264DA0B}"/>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6F-431F-98B3-CBAAD264DA0B}"/>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6F-431F-98B3-CBAAD264DA0B}"/>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13942163</c:v>
                </c:pt>
                <c:pt idx="1">
                  <c:v>9333291</c:v>
                </c:pt>
                <c:pt idx="2">
                  <c:v>2598098</c:v>
                </c:pt>
                <c:pt idx="3">
                  <c:v>3426448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Vigente</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746F-431F-98B3-CBAAD264DA0B}"/>
            </c:ext>
          </c:extLst>
        </c:ser>
        <c:ser>
          <c:idx val="1"/>
          <c:order val="1"/>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6F-431F-98B3-CBAAD264DA0B}"/>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6F-431F-98B3-CBAAD264DA0B}"/>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6F-431F-98B3-CBAAD264DA0B}"/>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6F-431F-98B3-CBAAD264DA0B}"/>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6F-431F-98B3-CBAAD264DA0B}"/>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1366134.1</c:v>
                </c:pt>
                <c:pt idx="1">
                  <c:v>1152530.1200000001</c:v>
                </c:pt>
                <c:pt idx="2">
                  <c:v>29850</c:v>
                </c:pt>
                <c:pt idx="3">
                  <c:v>242310.6</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Devengado mensual</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A-746F-431F-98B3-CBAAD264DA0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#REF!</c:f>
              <c:numCache>
                <c:formatCode>General</c:formatCode>
                <c:ptCount val="4"/>
                <c:pt idx="0">
                  <c:v>11206393.289999999</c:v>
                </c:pt>
                <c:pt idx="1">
                  <c:v>6358000.7300000004</c:v>
                </c:pt>
                <c:pt idx="2">
                  <c:v>206914.51</c:v>
                </c:pt>
                <c:pt idx="3">
                  <c:v>2473249.52</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Devengado Acumulado</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B-746F-431F-98B3-CBAAD264DA0B}"/>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BE-477B-9C1A-9E4E63D8B0C8}"/>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BE-477B-9C1A-9E4E63D8B0C8}"/>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1BE-477B-9C1A-9E4E63D8B0C8}"/>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1BE-477B-9C1A-9E4E63D8B0C8}"/>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1BE-477B-9C1A-9E4E63D8B0C8}"/>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1BE-477B-9C1A-9E4E63D8B0C8}"/>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1BE-477B-9C1A-9E4E63D8B0C8}"/>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1BE-477B-9C1A-9E4E63D8B0C8}"/>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BE-477B-9C1A-9E4E63D8B0C8}"/>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1"/>
                <c:pt idx="0">
                  <c:v>0.75</c:v>
                </c:pt>
                <c:pt idx="1">
                  <c:v>0.9655375966570251</c:v>
                </c:pt>
                <c:pt idx="2">
                  <c:v>0.97543396226415091</c:v>
                </c:pt>
                <c:pt idx="3">
                  <c:v>0.83333333333333337</c:v>
                </c:pt>
                <c:pt idx="4">
                  <c:v>0.98461538461538467</c:v>
                </c:pt>
                <c:pt idx="5">
                  <c:v>0.34723333333333334</c:v>
                </c:pt>
                <c:pt idx="6">
                  <c:v>0.93714285714285717</c:v>
                </c:pt>
                <c:pt idx="7">
                  <c:v>0.93333333333333335</c:v>
                </c:pt>
                <c:pt idx="8">
                  <c:v>1.0105263157894737</c:v>
                </c:pt>
                <c:pt idx="9">
                  <c:v>0.97252182845403179</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Porcentaje de Ejecución</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1"/>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09-41BE-477B-9C1A-9E4E63D8B0C8}"/>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0A-4F97-8F0E-919ADD827646}"/>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0A-4F97-8F0E-919ADD827646}"/>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0A-4F97-8F0E-919ADD827646}"/>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0A-4F97-8F0E-919ADD827646}"/>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0A-4F97-8F0E-919ADD827646}"/>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0A-4F97-8F0E-919ADD827646}"/>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0A-4F97-8F0E-919ADD827646}"/>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0A-4F97-8F0E-919ADD827646}"/>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0A-4F97-8F0E-919ADD827646}"/>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12</c:v>
                </c:pt>
                <c:pt idx="1">
                  <c:v>4656930</c:v>
                </c:pt>
                <c:pt idx="2">
                  <c:v>53000</c:v>
                </c:pt>
                <c:pt idx="3">
                  <c:v>12</c:v>
                </c:pt>
                <c:pt idx="4">
                  <c:v>65</c:v>
                </c:pt>
                <c:pt idx="5">
                  <c:v>30000</c:v>
                </c:pt>
                <c:pt idx="6">
                  <c:v>350</c:v>
                </c:pt>
                <c:pt idx="7">
                  <c:v>15</c:v>
                </c:pt>
                <c:pt idx="8">
                  <c:v>95</c:v>
                </c:pt>
                <c:pt idx="9">
                  <c:v>124608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Programado </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09-A70A-4F97-8F0E-919ADD827646}"/>
            </c:ext>
          </c:extLst>
        </c:ser>
        <c:ser>
          <c:idx val="1"/>
          <c:order val="1"/>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0A-4F97-8F0E-919ADD827646}"/>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0A-4F97-8F0E-919ADD827646}"/>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0A-4F97-8F0E-919ADD827646}"/>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0A-4F97-8F0E-919ADD827646}"/>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70A-4F97-8F0E-919ADD827646}"/>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0A-4F97-8F0E-919ADD827646}"/>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0A-4F97-8F0E-919ADD827646}"/>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10"/>
                <c:pt idx="0">
                  <c:v>9</c:v>
                </c:pt>
                <c:pt idx="1">
                  <c:v>4496441</c:v>
                </c:pt>
                <c:pt idx="2">
                  <c:v>51698</c:v>
                </c:pt>
                <c:pt idx="3">
                  <c:v>10</c:v>
                </c:pt>
                <c:pt idx="4">
                  <c:v>64</c:v>
                </c:pt>
                <c:pt idx="5">
                  <c:v>10417</c:v>
                </c:pt>
                <c:pt idx="6">
                  <c:v>328</c:v>
                </c:pt>
                <c:pt idx="7">
                  <c:v>14</c:v>
                </c:pt>
                <c:pt idx="8">
                  <c:v>96</c:v>
                </c:pt>
                <c:pt idx="9">
                  <c:v>121184</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Ejecutado</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15:cat>
              </c15:filteredCategoryTitle>
            </c:ext>
            <c:ext xmlns:c16="http://schemas.microsoft.com/office/drawing/2014/chart" uri="{C3380CC4-5D6E-409C-BE32-E72D297353CC}">
              <c16:uniqueId val="{00000011-A70A-4F97-8F0E-919ADD827646}"/>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5443544009553"/>
          <c:y val="1.6206769300001988E-2"/>
          <c:w val="0.87504552035117289"/>
          <c:h val="0.73028439804347689"/>
        </c:manualLayout>
      </c:layout>
      <c:barChart>
        <c:barDir val="col"/>
        <c:grouping val="clustered"/>
        <c:varyColors val="0"/>
        <c:ser>
          <c:idx val="0"/>
          <c:order val="0"/>
          <c:spPr>
            <a:solidFill>
              <a:srgbClr val="6980AE"/>
            </a:solidFill>
          </c:spPr>
          <c:invertIfNegative val="0"/>
          <c:dLbls>
            <c:dLbl>
              <c:idx val="0"/>
              <c:layout>
                <c:manualLayout>
                  <c:x val="8.1799081684132552E-3"/>
                  <c:y val="-3.07929101627756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37-46D2-B5D2-79052E2F2C43}"/>
                </c:ext>
              </c:extLst>
            </c:dLbl>
            <c:dLbl>
              <c:idx val="1"/>
              <c:layout>
                <c:manualLayout>
                  <c:x val="2.6845724039096402E-4"/>
                  <c:y val="-3.00752171385095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7-46D2-B5D2-79052E2F2C43}"/>
                </c:ext>
              </c:extLst>
            </c:dLbl>
            <c:dLbl>
              <c:idx val="2"/>
              <c:layout>
                <c:manualLayout>
                  <c:x val="4.9079754601227014E-3"/>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37-46D2-B5D2-79052E2F2C43}"/>
                </c:ext>
              </c:extLst>
            </c:dLbl>
            <c:dLbl>
              <c:idx val="4"/>
              <c:layout>
                <c:manualLayout>
                  <c:x val="4.9079754601226997E-3"/>
                  <c:y val="-2.4634328130220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37-46D2-B5D2-79052E2F2C43}"/>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13942163</c:v>
                </c:pt>
                <c:pt idx="1">
                  <c:v>9333291</c:v>
                </c:pt>
                <c:pt idx="2">
                  <c:v>2598098</c:v>
                </c:pt>
                <c:pt idx="3">
                  <c:v>3426448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Vigente</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0C37-46D2-B5D2-79052E2F2C43}"/>
            </c:ext>
          </c:extLst>
        </c:ser>
        <c:ser>
          <c:idx val="1"/>
          <c:order val="1"/>
          <c:spPr>
            <a:solidFill>
              <a:srgbClr val="D3C8A9"/>
            </a:solidFill>
          </c:spPr>
          <c:invertIfNegative val="0"/>
          <c:dLbls>
            <c:dLbl>
              <c:idx val="0"/>
              <c:layout>
                <c:manualLayout>
                  <c:x val="8.5829025972980373E-3"/>
                  <c:y val="-3.07977594399678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37-46D2-B5D2-79052E2F2C43}"/>
                </c:ext>
              </c:extLst>
            </c:dLbl>
            <c:dLbl>
              <c:idx val="1"/>
              <c:layout>
                <c:manualLayout>
                  <c:x val="1.971692188783090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37-46D2-B5D2-79052E2F2C43}"/>
                </c:ext>
              </c:extLst>
            </c:dLbl>
            <c:dLbl>
              <c:idx val="2"/>
              <c:layout>
                <c:manualLayout>
                  <c:x val="2.1869474904593982E-3"/>
                  <c:y val="8.82107767426726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37-46D2-B5D2-79052E2F2C43}"/>
                </c:ext>
              </c:extLst>
            </c:dLbl>
            <c:dLbl>
              <c:idx val="3"/>
              <c:layout>
                <c:manualLayout>
                  <c:x val="-1.1997134755042153E-16"/>
                  <c:y val="9.23787304883259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37-46D2-B5D2-79052E2F2C43}"/>
                </c:ext>
              </c:extLst>
            </c:dLbl>
            <c:dLbl>
              <c:idx val="4"/>
              <c:layout>
                <c:manualLayout>
                  <c:x val="1.1997134755042277E-16"/>
                  <c:y val="9.23787304883270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37-46D2-B5D2-79052E2F2C43}"/>
                </c:ext>
              </c:extLst>
            </c:dLbl>
            <c:numFmt formatCode="&quot;Q&quot;#,##0.00" sourceLinked="0"/>
            <c:spPr>
              <a:noFill/>
              <a:ln>
                <a:noFill/>
              </a:ln>
              <a:effectLst/>
            </c:spPr>
            <c:txPr>
              <a:bodyPr/>
              <a:lstStyle/>
              <a:p>
                <a:pPr>
                  <a:defRPr sz="800" b="1">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#REF!</c:f>
              <c:numCache>
                <c:formatCode>General</c:formatCode>
                <c:ptCount val="4"/>
                <c:pt idx="0">
                  <c:v>1366134.1</c:v>
                </c:pt>
                <c:pt idx="1">
                  <c:v>1152530.1200000001</c:v>
                </c:pt>
                <c:pt idx="2">
                  <c:v>29850</c:v>
                </c:pt>
                <c:pt idx="3">
                  <c:v>242310.6</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Devengado</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A-0C37-46D2-B5D2-79052E2F2C43}"/>
            </c:ext>
          </c:extLst>
        </c:ser>
        <c:dLbls>
          <c:showLegendKey val="0"/>
          <c:showVal val="1"/>
          <c:showCatName val="0"/>
          <c:showSerName val="0"/>
          <c:showPercent val="0"/>
          <c:showBubbleSize val="0"/>
        </c:dLbls>
        <c:gapWidth val="22"/>
        <c:axId val="101763328"/>
        <c:axId val="101765120"/>
      </c:barChart>
      <c:catAx>
        <c:axId val="101763328"/>
        <c:scaling>
          <c:orientation val="minMax"/>
        </c:scaling>
        <c:delete val="0"/>
        <c:axPos val="b"/>
        <c:numFmt formatCode="General" sourceLinked="0"/>
        <c:majorTickMark val="none"/>
        <c:minorTickMark val="none"/>
        <c:tickLblPos val="nextTo"/>
        <c:txPr>
          <a:bodyPr/>
          <a:lstStyle/>
          <a:p>
            <a:pPr>
              <a:defRPr b="1">
                <a:latin typeface="Arial" pitchFamily="34" charset="0"/>
                <a:cs typeface="Arial" pitchFamily="34" charset="0"/>
              </a:defRPr>
            </a:pPr>
            <a:endParaRPr lang="es-GT"/>
          </a:p>
        </c:txPr>
        <c:crossAx val="101765120"/>
        <c:crosses val="autoZero"/>
        <c:auto val="1"/>
        <c:lblAlgn val="ctr"/>
        <c:lblOffset val="100"/>
        <c:noMultiLvlLbl val="0"/>
      </c:catAx>
      <c:valAx>
        <c:axId val="101765120"/>
        <c:scaling>
          <c:orientation val="minMax"/>
        </c:scaling>
        <c:delete val="0"/>
        <c:axPos val="l"/>
        <c:numFmt formatCode="General" sourceLinked="1"/>
        <c:majorTickMark val="none"/>
        <c:minorTickMark val="none"/>
        <c:tickLblPos val="nextTo"/>
        <c:txPr>
          <a:bodyPr/>
          <a:lstStyle/>
          <a:p>
            <a:pPr>
              <a:defRPr sz="900" b="1">
                <a:latin typeface="Arial" pitchFamily="34" charset="0"/>
                <a:cs typeface="Arial" pitchFamily="34" charset="0"/>
              </a:defRPr>
            </a:pPr>
            <a:endParaRPr lang="es-GT"/>
          </a:p>
        </c:txPr>
        <c:crossAx val="101763328"/>
        <c:crosses val="autoZero"/>
        <c:crossBetween val="between"/>
      </c:valAx>
    </c:plotArea>
    <c:legend>
      <c:legendPos val="b"/>
      <c:overlay val="0"/>
    </c:legend>
    <c:plotVisOnly val="1"/>
    <c:dispBlanksAs val="gap"/>
    <c:showDLblsOverMax val="0"/>
  </c:chart>
  <c:printSettings>
    <c:headerFooter/>
    <c:pageMargins b="0.75000000000000389" l="0.70000000000000062" r="0.70000000000000062" t="0.75000000000000389" header="0.30000000000000032" footer="0.30000000000000032"/>
    <c:pageSetup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846044653958823E-2"/>
          <c:y val="3.8550415573053415E-2"/>
          <c:w val="0.92015395534604116"/>
          <c:h val="0.81143236001748842"/>
        </c:manualLayout>
      </c:layout>
      <c:bar3DChart>
        <c:barDir val="col"/>
        <c:grouping val="clustered"/>
        <c:varyColors val="0"/>
        <c:ser>
          <c:idx val="0"/>
          <c:order val="0"/>
          <c:tx>
            <c:strRef>
              <c:f>[4]Graficas!$D$2</c:f>
              <c:strCache>
                <c:ptCount val="1"/>
                <c:pt idx="0">
                  <c:v>Porcentaje de Ejecución</c:v>
                </c:pt>
              </c:strCache>
            </c:strRef>
          </c:tx>
          <c:spPr>
            <a:gradFill>
              <a:gsLst>
                <a:gs pos="0">
                  <a:srgbClr val="FDF9CB"/>
                </a:gs>
                <a:gs pos="33000">
                  <a:sysClr val="window" lastClr="FFFFFF">
                    <a:lumMod val="85000"/>
                  </a:sysClr>
                </a:gs>
                <a:gs pos="100000">
                  <a:srgbClr val="97ADD1"/>
                </a:gs>
              </a:gsLst>
              <a:lin ang="5400000" scaled="0"/>
            </a:gradFill>
          </c:spPr>
          <c:invertIfNegative val="0"/>
          <c:dLbls>
            <c:dLbl>
              <c:idx val="0"/>
              <c:layout>
                <c:manualLayout>
                  <c:x val="1.8998270300644566E-2"/>
                  <c:y val="-1.0416666666666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33-4779-BA18-A218380263D0}"/>
                </c:ext>
              </c:extLst>
            </c:dLbl>
            <c:dLbl>
              <c:idx val="1"/>
              <c:layout>
                <c:manualLayout>
                  <c:x val="2.0725385782521411E-2"/>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33-4779-BA18-A218380263D0}"/>
                </c:ext>
              </c:extLst>
            </c:dLbl>
            <c:dLbl>
              <c:idx val="2"/>
              <c:layout>
                <c:manualLayout>
                  <c:x val="6.9084619275072024E-3"/>
                  <c:y val="-2.43055555555555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33-4779-BA18-A218380263D0}"/>
                </c:ext>
              </c:extLst>
            </c:dLbl>
            <c:dLbl>
              <c:idx val="3"/>
              <c:layout>
                <c:manualLayout>
                  <c:x val="8.6355774093838968E-3"/>
                  <c:y val="-2.4305555555555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33-4779-BA18-A218380263D0}"/>
                </c:ext>
              </c:extLst>
            </c:dLbl>
            <c:dLbl>
              <c:idx val="4"/>
              <c:layout>
                <c:manualLayout>
                  <c:x val="1.5544039336891021E-2"/>
                  <c:y val="-1.3888888888889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33-4779-BA18-A218380263D0}"/>
                </c:ext>
              </c:extLst>
            </c:dLbl>
            <c:dLbl>
              <c:idx val="5"/>
              <c:layout>
                <c:manualLayout>
                  <c:x val="6.9084619275072024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33-4779-BA18-A218380263D0}"/>
                </c:ext>
              </c:extLst>
            </c:dLbl>
            <c:dLbl>
              <c:idx val="6"/>
              <c:layout>
                <c:manualLayout>
                  <c:x val="1.3816923855014231E-2"/>
                  <c:y val="-2.7777777777778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33-4779-BA18-A218380263D0}"/>
                </c:ext>
              </c:extLst>
            </c:dLbl>
            <c:dLbl>
              <c:idx val="7"/>
              <c:layout>
                <c:manualLayout>
                  <c:x val="5.1813464456304447E-3"/>
                  <c:y val="-2.0833333333333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33-4779-BA18-A218380263D0}"/>
                </c:ext>
              </c:extLst>
            </c:dLbl>
            <c:dLbl>
              <c:idx val="8"/>
              <c:layout>
                <c:manualLayout>
                  <c:x val="5.1813464456304447E-3"/>
                  <c:y val="-1.7361111111111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33-4779-BA18-A218380263D0}"/>
                </c:ext>
              </c:extLst>
            </c:dLbl>
            <c:numFmt formatCode="0.00%" sourceLinked="0"/>
            <c:spPr>
              <a:noFill/>
              <a:ln>
                <a:noFill/>
              </a:ln>
              <a:effectLst/>
            </c:spPr>
            <c:txPr>
              <a:bodyPr/>
              <a:lstStyle/>
              <a:p>
                <a:pPr>
                  <a:defRPr lang="es-GT" sz="1200">
                    <a:latin typeface="Arial" panose="020B0604020202020204" pitchFamily="34" charset="0"/>
                    <a:cs typeface="Arial" panose="020B0604020202020204"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[4]Graficas!$C$3:$C$13</c:f>
              <c:strCache>
                <c:ptCount val="11"/>
                <c:pt idx="0">
                  <c:v>Dirección y Coordinación</c:v>
                </c:pt>
                <c:pt idx="1">
                  <c:v>Manejo de Desechos Líquidos</c:v>
                </c:pt>
                <c:pt idx="2">
                  <c:v>Limpieza del Lago</c:v>
                </c:pt>
                <c:pt idx="3">
                  <c:v>Control Ambiental</c:v>
                </c:pt>
                <c:pt idx="4">
                  <c:v>Manejo de Desechos Sólidos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[4]Graficas!$D$3:$D$13</c:f>
              <c:numCache>
                <c:formatCode>General</c:formatCode>
                <c:ptCount val="11"/>
                <c:pt idx="0">
                  <c:v>0.66666666666666663</c:v>
                </c:pt>
                <c:pt idx="1">
                  <c:v>0.93249286547145871</c:v>
                </c:pt>
                <c:pt idx="2">
                  <c:v>1.0773813953488371</c:v>
                </c:pt>
                <c:pt idx="3">
                  <c:v>0.75</c:v>
                </c:pt>
                <c:pt idx="4">
                  <c:v>0.89230769230769236</c:v>
                </c:pt>
                <c:pt idx="5">
                  <c:v>0.32003333333333334</c:v>
                </c:pt>
                <c:pt idx="6">
                  <c:v>0.78</c:v>
                </c:pt>
                <c:pt idx="7">
                  <c:v>0.46666666666666667</c:v>
                </c:pt>
                <c:pt idx="8">
                  <c:v>0.86315789473684212</c:v>
                </c:pt>
                <c:pt idx="9">
                  <c:v>0.97272479670051748</c:v>
                </c:pt>
              </c:numCache>
            </c:numRef>
          </c:val>
          <c:extLst>
            <c:ext xmlns:c16="http://schemas.microsoft.com/office/drawing/2014/chart" uri="{C3380CC4-5D6E-409C-BE32-E72D297353CC}">
              <c16:uniqueId val="{00000009-2433-4779-BA18-A218380263D0}"/>
            </c:ext>
          </c:extLst>
        </c:ser>
        <c:dLbls>
          <c:showLegendKey val="0"/>
          <c:showVal val="1"/>
          <c:showCatName val="0"/>
          <c:showSerName val="0"/>
          <c:showPercent val="0"/>
          <c:showBubbleSize val="0"/>
        </c:dLbls>
        <c:gapWidth val="75"/>
        <c:gapDepth val="171"/>
        <c:shape val="box"/>
        <c:axId val="92030080"/>
        <c:axId val="92041216"/>
        <c:axId val="0"/>
      </c:bar3DChart>
      <c:catAx>
        <c:axId val="92030080"/>
        <c:scaling>
          <c:orientation val="minMax"/>
        </c:scaling>
        <c:delete val="0"/>
        <c:axPos val="b"/>
        <c:numFmt formatCode="General" sourceLinked="0"/>
        <c:majorTickMark val="none"/>
        <c:minorTickMark val="none"/>
        <c:tickLblPos val="nextTo"/>
        <c:txPr>
          <a:bodyPr/>
          <a:lstStyle/>
          <a:p>
            <a:pPr>
              <a:defRPr lang="es-GT" sz="700" b="0">
                <a:latin typeface="Arial" panose="020B0604020202020204" pitchFamily="34" charset="0"/>
                <a:cs typeface="Arial" panose="020B0604020202020204" pitchFamily="34" charset="0"/>
              </a:defRPr>
            </a:pPr>
            <a:endParaRPr lang="es-GT"/>
          </a:p>
        </c:txPr>
        <c:crossAx val="92041216"/>
        <c:crosses val="autoZero"/>
        <c:auto val="1"/>
        <c:lblAlgn val="ctr"/>
        <c:lblOffset val="100"/>
        <c:noMultiLvlLbl val="0"/>
      </c:catAx>
      <c:valAx>
        <c:axId val="92041216"/>
        <c:scaling>
          <c:orientation val="minMax"/>
          <c:max val="1"/>
        </c:scaling>
        <c:delete val="0"/>
        <c:axPos val="l"/>
        <c:numFmt formatCode="General" sourceLinked="1"/>
        <c:majorTickMark val="none"/>
        <c:minorTickMark val="none"/>
        <c:tickLblPos val="nextTo"/>
        <c:spPr>
          <a:noFill/>
        </c:spPr>
        <c:txPr>
          <a:bodyPr/>
          <a:lstStyle/>
          <a:p>
            <a:pPr>
              <a:defRPr lang="es-GT"/>
            </a:pPr>
            <a:endParaRPr lang="es-GT"/>
          </a:p>
        </c:txPr>
        <c:crossAx val="92030080"/>
        <c:crosses val="autoZero"/>
        <c:crossBetween val="between"/>
      </c:valAx>
    </c:plotArea>
    <c:plotVisOnly val="1"/>
    <c:dispBlanksAs val="gap"/>
    <c:showDLblsOverMax val="0"/>
  </c:chart>
  <c:printSettings>
    <c:headerFooter/>
    <c:pageMargins b="0.75000000000001232" l="0.70000000000000062" r="0.70000000000000062" t="0.750000000000012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7460120426123181E-2"/>
          <c:y val="1.9566169931238296E-2"/>
          <c:w val="0.8984222325150536"/>
          <c:h val="0.86781675017895477"/>
        </c:manualLayout>
      </c:layout>
      <c:bar3DChart>
        <c:barDir val="col"/>
        <c:grouping val="clustered"/>
        <c:varyColors val="0"/>
        <c:ser>
          <c:idx val="0"/>
          <c:order val="0"/>
          <c:tx>
            <c:strRef>
              <c:f>[4]Graficas!$I$2</c:f>
              <c:strCache>
                <c:ptCount val="1"/>
                <c:pt idx="0">
                  <c:v>Programado </c:v>
                </c:pt>
              </c:strCache>
            </c:strRef>
          </c:tx>
          <c:spPr>
            <a:solidFill>
              <a:srgbClr val="97ADD1"/>
            </a:solidFill>
          </c:spPr>
          <c:invertIfNegative val="0"/>
          <c:dLbls>
            <c:dLbl>
              <c:idx val="0"/>
              <c:layout>
                <c:manualLayout>
                  <c:x val="1.0583061845704057E-2"/>
                  <c:y val="-2.0896808721391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31-4FFA-A1D8-80C93231AE4B}"/>
                </c:ext>
              </c:extLst>
            </c:dLbl>
            <c:dLbl>
              <c:idx val="1"/>
              <c:layout>
                <c:manualLayout>
                  <c:x val="1.2361349996150692E-2"/>
                  <c:y val="-3.9026240124186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31-4FFA-A1D8-80C93231AE4B}"/>
                </c:ext>
              </c:extLst>
            </c:dLbl>
            <c:dLbl>
              <c:idx val="2"/>
              <c:layout>
                <c:manualLayout>
                  <c:x val="2.1435921005743538E-2"/>
                  <c:y val="-3.2598031063957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31-4FFA-A1D8-80C93231AE4B}"/>
                </c:ext>
              </c:extLst>
            </c:dLbl>
            <c:dLbl>
              <c:idx val="3"/>
              <c:layout>
                <c:manualLayout>
                  <c:x val="1.4117647058823315E-2"/>
                  <c:y val="-3.3058068154703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31-4FFA-A1D8-80C93231AE4B}"/>
                </c:ext>
              </c:extLst>
            </c:dLbl>
            <c:dLbl>
              <c:idx val="4"/>
              <c:layout>
                <c:manualLayout>
                  <c:x val="1.8852967289612575E-2"/>
                  <c:y val="-3.5616240519474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31-4FFA-A1D8-80C93231AE4B}"/>
                </c:ext>
              </c:extLst>
            </c:dLbl>
            <c:dLbl>
              <c:idx val="5"/>
              <c:layout>
                <c:manualLayout>
                  <c:x val="2.3546208098961297E-2"/>
                  <c:y val="-3.2861445834159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31-4FFA-A1D8-80C93231AE4B}"/>
                </c:ext>
              </c:extLst>
            </c:dLbl>
            <c:dLbl>
              <c:idx val="6"/>
              <c:layout>
                <c:manualLayout>
                  <c:x val="1.254901960784314E-2"/>
                  <c:y val="-2.20390013231817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31-4FFA-A1D8-80C93231AE4B}"/>
                </c:ext>
              </c:extLst>
            </c:dLbl>
            <c:dLbl>
              <c:idx val="7"/>
              <c:layout>
                <c:manualLayout>
                  <c:x val="3.1372549019607842E-3"/>
                  <c:y val="-2.47933884297522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31-4FFA-A1D8-80C93231AE4B}"/>
                </c:ext>
              </c:extLst>
            </c:dLbl>
            <c:dLbl>
              <c:idx val="9"/>
              <c:layout>
                <c:manualLayout>
                  <c:x val="1.1530265124245288E-16"/>
                  <c:y val="-1.6528925619835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31-4FFA-A1D8-80C93231AE4B}"/>
                </c:ext>
              </c:extLst>
            </c:dLbl>
            <c:spPr>
              <a:noFill/>
              <a:ln>
                <a:noFill/>
              </a:ln>
              <a:effectLst/>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[4]Graficas!$I$3:$I$12</c:f>
              <c:numCache>
                <c:formatCode>General</c:formatCode>
                <c:ptCount val="10"/>
                <c:pt idx="0">
                  <c:v>12</c:v>
                </c:pt>
                <c:pt idx="1">
                  <c:v>4656930</c:v>
                </c:pt>
                <c:pt idx="2">
                  <c:v>43000</c:v>
                </c:pt>
                <c:pt idx="3">
                  <c:v>12</c:v>
                </c:pt>
                <c:pt idx="4">
                  <c:v>65</c:v>
                </c:pt>
                <c:pt idx="5">
                  <c:v>30000</c:v>
                </c:pt>
                <c:pt idx="6">
                  <c:v>350</c:v>
                </c:pt>
                <c:pt idx="7">
                  <c:v>15</c:v>
                </c:pt>
                <c:pt idx="8">
                  <c:v>95</c:v>
                </c:pt>
                <c:pt idx="9">
                  <c:v>102804</c:v>
                </c:pt>
              </c:numCache>
            </c:numRef>
          </c:val>
          <c:extLst>
            <c:ext xmlns:c16="http://schemas.microsoft.com/office/drawing/2014/chart" uri="{C3380CC4-5D6E-409C-BE32-E72D297353CC}">
              <c16:uniqueId val="{00000009-7031-4FFA-A1D8-80C93231AE4B}"/>
            </c:ext>
          </c:extLst>
        </c:ser>
        <c:ser>
          <c:idx val="1"/>
          <c:order val="1"/>
          <c:tx>
            <c:strRef>
              <c:f>[4]Graficas!$J$2</c:f>
              <c:strCache>
                <c:ptCount val="1"/>
                <c:pt idx="0">
                  <c:v>Ejecutado</c:v>
                </c:pt>
              </c:strCache>
            </c:strRef>
          </c:tx>
          <c:spPr>
            <a:solidFill>
              <a:schemeClr val="bg2">
                <a:lumMod val="75000"/>
              </a:schemeClr>
            </a:solidFill>
          </c:spPr>
          <c:invertIfNegative val="0"/>
          <c:dLbls>
            <c:dLbl>
              <c:idx val="0"/>
              <c:layout>
                <c:manualLayout>
                  <c:x val="1.2421625090297393E-2"/>
                  <c:y val="-1.2542459521561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31-4FFA-A1D8-80C93231AE4B}"/>
                </c:ext>
              </c:extLst>
            </c:dLbl>
            <c:dLbl>
              <c:idx val="1"/>
              <c:layout>
                <c:manualLayout>
                  <c:x val="1.4150943396226414E-2"/>
                  <c:y val="-1.1019283746556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31-4FFA-A1D8-80C93231AE4B}"/>
                </c:ext>
              </c:extLst>
            </c:dLbl>
            <c:dLbl>
              <c:idx val="2"/>
              <c:layout>
                <c:manualLayout>
                  <c:x val="1.3854922203450934E-2"/>
                  <c:y val="-5.49504155967012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31-4FFA-A1D8-80C93231AE4B}"/>
                </c:ext>
              </c:extLst>
            </c:dLbl>
            <c:dLbl>
              <c:idx val="3"/>
              <c:layout>
                <c:manualLayout>
                  <c:x val="1.411764705882337E-2"/>
                  <c:y val="-2.75482093663912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031-4FFA-A1D8-80C93231AE4B}"/>
                </c:ext>
              </c:extLst>
            </c:dLbl>
            <c:dLbl>
              <c:idx val="4"/>
              <c:layout>
                <c:manualLayout>
                  <c:x val="1.882352941176528E-2"/>
                  <c:y val="-8.2644628099173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031-4FFA-A1D8-80C93231AE4B}"/>
                </c:ext>
              </c:extLst>
            </c:dLbl>
            <c:dLbl>
              <c:idx val="5"/>
              <c:layout>
                <c:manualLayout>
                  <c:x val="2.03921568627450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031-4FFA-A1D8-80C93231AE4B}"/>
                </c:ext>
              </c:extLst>
            </c:dLbl>
            <c:dLbl>
              <c:idx val="6"/>
              <c:layout>
                <c:manualLayout>
                  <c:x val="1.098039215686274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031-4FFA-A1D8-80C93231AE4B}"/>
                </c:ext>
              </c:extLst>
            </c:dLbl>
            <c:spPr>
              <a:noFill/>
            </c:spPr>
            <c:txPr>
              <a:bodyPr/>
              <a:lstStyle/>
              <a:p>
                <a:pPr>
                  <a:defRPr lang="es-GT" sz="1000" b="0">
                    <a:latin typeface="Arial" pitchFamily="34" charset="0"/>
                    <a:cs typeface="Arial" pitchFamily="34" charset="0"/>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[4]Graficas!$H$3:$H$12</c:f>
              <c:strCache>
                <c:ptCount val="10"/>
                <c:pt idx="0">
                  <c:v>Dirección y Coordinación</c:v>
                </c:pt>
                <c:pt idx="1">
                  <c:v>Manejo de Desechos Líquidos</c:v>
                </c:pt>
                <c:pt idx="2">
                  <c:v>Limpieza del Lago</c:v>
                </c:pt>
                <c:pt idx="3">
                  <c:v>Control Ambiental</c:v>
                </c:pt>
                <c:pt idx="4">
                  <c:v>Manejo de Desechos Sólios</c:v>
                </c:pt>
                <c:pt idx="5">
                  <c:v>Educación Ambiental</c:v>
                </c:pt>
                <c:pt idx="6">
                  <c:v>Reingeniería Industrial y Agroindustrial</c:v>
                </c:pt>
                <c:pt idx="7">
                  <c:v>Forestal (Conservación de Suelos)</c:v>
                </c:pt>
                <c:pt idx="8">
                  <c:v>Forestal (Reforestación)</c:v>
                </c:pt>
                <c:pt idx="9">
                  <c:v>Retención de sólidos, sedimentos</c:v>
                </c:pt>
              </c:strCache>
            </c:strRef>
          </c:cat>
          <c:val>
            <c:numRef>
              <c:f>[4]Graficas!$J$3:$J$12</c:f>
              <c:numCache>
                <c:formatCode>General</c:formatCode>
                <c:ptCount val="10"/>
                <c:pt idx="0">
                  <c:v>8</c:v>
                </c:pt>
                <c:pt idx="1">
                  <c:v>4342554</c:v>
                </c:pt>
                <c:pt idx="2">
                  <c:v>46327.4</c:v>
                </c:pt>
                <c:pt idx="3">
                  <c:v>9</c:v>
                </c:pt>
                <c:pt idx="4">
                  <c:v>58</c:v>
                </c:pt>
                <c:pt idx="5">
                  <c:v>9601</c:v>
                </c:pt>
                <c:pt idx="6">
                  <c:v>273</c:v>
                </c:pt>
                <c:pt idx="7">
                  <c:v>7</c:v>
                </c:pt>
                <c:pt idx="8">
                  <c:v>82</c:v>
                </c:pt>
                <c:pt idx="9">
                  <c:v>100000</c:v>
                </c:pt>
              </c:numCache>
            </c:numRef>
          </c:val>
          <c:extLst>
            <c:ext xmlns:c16="http://schemas.microsoft.com/office/drawing/2014/chart" uri="{C3380CC4-5D6E-409C-BE32-E72D297353CC}">
              <c16:uniqueId val="{00000011-7031-4FFA-A1D8-80C93231AE4B}"/>
            </c:ext>
          </c:extLst>
        </c:ser>
        <c:dLbls>
          <c:showLegendKey val="0"/>
          <c:showVal val="1"/>
          <c:showCatName val="0"/>
          <c:showSerName val="0"/>
          <c:showPercent val="0"/>
          <c:showBubbleSize val="0"/>
        </c:dLbls>
        <c:gapWidth val="75"/>
        <c:shape val="box"/>
        <c:axId val="91960832"/>
        <c:axId val="91961984"/>
        <c:axId val="0"/>
      </c:bar3DChart>
      <c:catAx>
        <c:axId val="91960832"/>
        <c:scaling>
          <c:orientation val="minMax"/>
        </c:scaling>
        <c:delete val="0"/>
        <c:axPos val="b"/>
        <c:numFmt formatCode="General" sourceLinked="0"/>
        <c:majorTickMark val="none"/>
        <c:minorTickMark val="none"/>
        <c:tickLblPos val="nextTo"/>
        <c:txPr>
          <a:bodyPr/>
          <a:lstStyle/>
          <a:p>
            <a:pPr>
              <a:defRPr lang="es-GT" sz="700">
                <a:latin typeface="Arial" panose="020B0604020202020204" pitchFamily="34" charset="0"/>
                <a:cs typeface="Arial" panose="020B0604020202020204" pitchFamily="34" charset="0"/>
              </a:defRPr>
            </a:pPr>
            <a:endParaRPr lang="es-GT"/>
          </a:p>
        </c:txPr>
        <c:crossAx val="91961984"/>
        <c:crosses val="autoZero"/>
        <c:auto val="1"/>
        <c:lblAlgn val="ctr"/>
        <c:lblOffset val="100"/>
        <c:noMultiLvlLbl val="0"/>
      </c:catAx>
      <c:valAx>
        <c:axId val="91961984"/>
        <c:scaling>
          <c:orientation val="minMax"/>
        </c:scaling>
        <c:delete val="0"/>
        <c:axPos val="l"/>
        <c:numFmt formatCode="General" sourceLinked="1"/>
        <c:majorTickMark val="none"/>
        <c:minorTickMark val="none"/>
        <c:tickLblPos val="nextTo"/>
        <c:spPr>
          <a:noFill/>
        </c:spPr>
        <c:txPr>
          <a:bodyPr/>
          <a:lstStyle/>
          <a:p>
            <a:pPr>
              <a:defRPr lang="es-GT"/>
            </a:pPr>
            <a:endParaRPr lang="es-GT"/>
          </a:p>
        </c:txPr>
        <c:crossAx val="91960832"/>
        <c:crosses val="autoZero"/>
        <c:crossBetween val="between"/>
      </c:valAx>
    </c:plotArea>
    <c:plotVisOnly val="1"/>
    <c:dispBlanksAs val="gap"/>
    <c:showDLblsOverMax val="0"/>
  </c:chart>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image" Target="../media/image7.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image" Target="../media/image8.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image" Target="../media/image9.png"/><Relationship Id="rId1" Type="http://schemas.openxmlformats.org/officeDocument/2006/relationships/chart" Target="../charts/chart25.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image" Target="../media/image9.png"/><Relationship Id="rId1" Type="http://schemas.openxmlformats.org/officeDocument/2006/relationships/chart" Target="../charts/chart31.xml"/><Relationship Id="rId4"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chart" Target="../charts/chart4.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4.png"/><Relationship Id="rId1" Type="http://schemas.openxmlformats.org/officeDocument/2006/relationships/chart" Target="../charts/chart10.xml"/><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png"/><Relationship Id="rId1" Type="http://schemas.openxmlformats.org/officeDocument/2006/relationships/chart" Target="../charts/chart13.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54427</xdr:colOff>
      <xdr:row>30</xdr:row>
      <xdr:rowOff>95249</xdr:rowOff>
    </xdr:from>
    <xdr:to>
      <xdr:col>8</xdr:col>
      <xdr:colOff>989238</xdr:colOff>
      <xdr:row>50</xdr:row>
      <xdr:rowOff>2217963</xdr:rowOff>
    </xdr:to>
    <xdr:graphicFrame macro="">
      <xdr:nvGraphicFramePr>
        <xdr:cNvPr id="6" name="2 Gráfico">
          <a:extLst>
            <a:ext uri="{FF2B5EF4-FFF2-40B4-BE49-F238E27FC236}">
              <a16:creationId xmlns:a16="http://schemas.microsoft.com/office/drawing/2014/main" id="{8DBC5102-AE52-4C83-9B2E-FA81574CB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1142999</xdr:colOff>
      <xdr:row>30</xdr:row>
      <xdr:rowOff>68034</xdr:rowOff>
    </xdr:from>
    <xdr:to>
      <xdr:col>17</xdr:col>
      <xdr:colOff>476249</xdr:colOff>
      <xdr:row>50</xdr:row>
      <xdr:rowOff>2204356</xdr:rowOff>
    </xdr:to>
    <xdr:pic>
      <xdr:nvPicPr>
        <xdr:cNvPr id="7" name="Imagen 6">
          <a:extLst>
            <a:ext uri="{FF2B5EF4-FFF2-40B4-BE49-F238E27FC236}">
              <a16:creationId xmlns:a16="http://schemas.microsoft.com/office/drawing/2014/main" id="{D80A8C14-AA4C-40BE-B749-997735917BAD}"/>
            </a:ext>
          </a:extLst>
        </xdr:cNvPr>
        <xdr:cNvPicPr>
          <a:picLocks noChangeAspect="1"/>
        </xdr:cNvPicPr>
      </xdr:nvPicPr>
      <xdr:blipFill>
        <a:blip xmlns:r="http://schemas.openxmlformats.org/officeDocument/2006/relationships" r:embed="rId2"/>
        <a:stretch>
          <a:fillRect/>
        </a:stretch>
      </xdr:blipFill>
      <xdr:spPr>
        <a:xfrm>
          <a:off x="9266463" y="16355784"/>
          <a:ext cx="10028465" cy="6340929"/>
        </a:xfrm>
        <a:prstGeom prst="rect">
          <a:avLst/>
        </a:prstGeom>
      </xdr:spPr>
    </xdr:pic>
    <xdr:clientData/>
  </xdr:twoCellAnchor>
  <xdr:twoCellAnchor>
    <xdr:from>
      <xdr:col>1</xdr:col>
      <xdr:colOff>81642</xdr:colOff>
      <xdr:row>59</xdr:row>
      <xdr:rowOff>353786</xdr:rowOff>
    </xdr:from>
    <xdr:to>
      <xdr:col>9</xdr:col>
      <xdr:colOff>139986</xdr:colOff>
      <xdr:row>86</xdr:row>
      <xdr:rowOff>74578</xdr:rowOff>
    </xdr:to>
    <xdr:graphicFrame macro="">
      <xdr:nvGraphicFramePr>
        <xdr:cNvPr id="8" name="2 Gráfico">
          <a:extLst>
            <a:ext uri="{FF2B5EF4-FFF2-40B4-BE49-F238E27FC236}">
              <a16:creationId xmlns:a16="http://schemas.microsoft.com/office/drawing/2014/main" id="{165F3021-0194-41EB-B75A-4D336397D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312965</xdr:colOff>
      <xdr:row>59</xdr:row>
      <xdr:rowOff>340178</xdr:rowOff>
    </xdr:from>
    <xdr:to>
      <xdr:col>17</xdr:col>
      <xdr:colOff>598714</xdr:colOff>
      <xdr:row>82</xdr:row>
      <xdr:rowOff>95249</xdr:rowOff>
    </xdr:to>
    <xdr:graphicFrame macro="">
      <xdr:nvGraphicFramePr>
        <xdr:cNvPr id="10" name="3 Gráfico">
          <a:extLst>
            <a:ext uri="{FF2B5EF4-FFF2-40B4-BE49-F238E27FC236}">
              <a16:creationId xmlns:a16="http://schemas.microsoft.com/office/drawing/2014/main" id="{8FAA67FF-F8DA-401D-85AB-9A9F0EF6C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15876</xdr:colOff>
      <xdr:row>58</xdr:row>
      <xdr:rowOff>63500</xdr:rowOff>
    </xdr:from>
    <xdr:to>
      <xdr:col>8</xdr:col>
      <xdr:colOff>635001</xdr:colOff>
      <xdr:row>84</xdr:row>
      <xdr:rowOff>31489</xdr:rowOff>
    </xdr:to>
    <xdr:graphicFrame macro="">
      <xdr:nvGraphicFramePr>
        <xdr:cNvPr id="2" name="2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746125</xdr:colOff>
      <xdr:row>58</xdr:row>
      <xdr:rowOff>47625</xdr:rowOff>
    </xdr:from>
    <xdr:to>
      <xdr:col>17</xdr:col>
      <xdr:colOff>412750</xdr:colOff>
      <xdr:row>81</xdr:row>
      <xdr:rowOff>63499</xdr:rowOff>
    </xdr:to>
    <xdr:graphicFrame macro="">
      <xdr:nvGraphicFramePr>
        <xdr:cNvPr id="3" name="3 Gráfico">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32</xdr:row>
      <xdr:rowOff>31750</xdr:rowOff>
    </xdr:from>
    <xdr:to>
      <xdr:col>7</xdr:col>
      <xdr:colOff>1098550</xdr:colOff>
      <xdr:row>49</xdr:row>
      <xdr:rowOff>520701</xdr:rowOff>
    </xdr:to>
    <xdr:graphicFrame macro="">
      <xdr:nvGraphicFramePr>
        <xdr:cNvPr id="4" name="2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269875</xdr:colOff>
      <xdr:row>31</xdr:row>
      <xdr:rowOff>63500</xdr:rowOff>
    </xdr:from>
    <xdr:to>
      <xdr:col>16</xdr:col>
      <xdr:colOff>534744</xdr:colOff>
      <xdr:row>49</xdr:row>
      <xdr:rowOff>1381843</xdr:rowOff>
    </xdr:to>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stretch>
          <a:fillRect/>
        </a:stretch>
      </xdr:blipFill>
      <xdr:spPr>
        <a:xfrm>
          <a:off x="8382000" y="16287750"/>
          <a:ext cx="9631119" cy="5144218"/>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111126</xdr:colOff>
      <xdr:row>58</xdr:row>
      <xdr:rowOff>127000</xdr:rowOff>
    </xdr:from>
    <xdr:to>
      <xdr:col>8</xdr:col>
      <xdr:colOff>1079501</xdr:colOff>
      <xdr:row>84</xdr:row>
      <xdr:rowOff>94989</xdr:rowOff>
    </xdr:to>
    <xdr:graphicFrame macro="">
      <xdr:nvGraphicFramePr>
        <xdr:cNvPr id="6" name="2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1254125</xdr:colOff>
      <xdr:row>58</xdr:row>
      <xdr:rowOff>111125</xdr:rowOff>
    </xdr:from>
    <xdr:to>
      <xdr:col>17</xdr:col>
      <xdr:colOff>508000</xdr:colOff>
      <xdr:row>81</xdr:row>
      <xdr:rowOff>95250</xdr:rowOff>
    </xdr:to>
    <xdr:graphicFrame macro="">
      <xdr:nvGraphicFramePr>
        <xdr:cNvPr id="7" name="3 Gráfico">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29</xdr:row>
      <xdr:rowOff>158749</xdr:rowOff>
    </xdr:from>
    <xdr:to>
      <xdr:col>8</xdr:col>
      <xdr:colOff>285750</xdr:colOff>
      <xdr:row>49</xdr:row>
      <xdr:rowOff>2127250</xdr:rowOff>
    </xdr:to>
    <xdr:graphicFrame macro="">
      <xdr:nvGraphicFramePr>
        <xdr:cNvPr id="4" name="2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333375</xdr:colOff>
      <xdr:row>29</xdr:row>
      <xdr:rowOff>142874</xdr:rowOff>
    </xdr:from>
    <xdr:to>
      <xdr:col>16</xdr:col>
      <xdr:colOff>190500</xdr:colOff>
      <xdr:row>49</xdr:row>
      <xdr:rowOff>1984374</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4"/>
        <a:stretch>
          <a:fillRect/>
        </a:stretch>
      </xdr:blipFill>
      <xdr:spPr>
        <a:xfrm>
          <a:off x="8445500" y="15843249"/>
          <a:ext cx="9223375" cy="604837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15.xml><?xml version="1.0" encoding="utf-8"?>
<xdr:wsDr xmlns:xdr="http://schemas.openxmlformats.org/drawingml/2006/spreadsheetDrawing" xmlns:a="http://schemas.openxmlformats.org/drawingml/2006/main">
  <xdr:twoCellAnchor>
    <xdr:from>
      <xdr:col>1</xdr:col>
      <xdr:colOff>63500</xdr:colOff>
      <xdr:row>58</xdr:row>
      <xdr:rowOff>79375</xdr:rowOff>
    </xdr:from>
    <xdr:to>
      <xdr:col>8</xdr:col>
      <xdr:colOff>1111250</xdr:colOff>
      <xdr:row>84</xdr:row>
      <xdr:rowOff>47364</xdr:rowOff>
    </xdr:to>
    <xdr:graphicFrame macro="">
      <xdr:nvGraphicFramePr>
        <xdr:cNvPr id="6" name="2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1270000</xdr:colOff>
      <xdr:row>58</xdr:row>
      <xdr:rowOff>79375</xdr:rowOff>
    </xdr:from>
    <xdr:to>
      <xdr:col>16</xdr:col>
      <xdr:colOff>492125</xdr:colOff>
      <xdr:row>81</xdr:row>
      <xdr:rowOff>63500</xdr:rowOff>
    </xdr:to>
    <xdr:graphicFrame macro="">
      <xdr:nvGraphicFramePr>
        <xdr:cNvPr id="7" name="3 Gráfico">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127000</xdr:colOff>
      <xdr:row>30</xdr:row>
      <xdr:rowOff>111124</xdr:rowOff>
    </xdr:from>
    <xdr:to>
      <xdr:col>8</xdr:col>
      <xdr:colOff>841375</xdr:colOff>
      <xdr:row>49</xdr:row>
      <xdr:rowOff>1412874</xdr:rowOff>
    </xdr:to>
    <xdr:graphicFrame macro="">
      <xdr:nvGraphicFramePr>
        <xdr:cNvPr id="9" name="2 Gráfico">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984251</xdr:colOff>
      <xdr:row>30</xdr:row>
      <xdr:rowOff>95250</xdr:rowOff>
    </xdr:from>
    <xdr:to>
      <xdr:col>16</xdr:col>
      <xdr:colOff>635001</xdr:colOff>
      <xdr:row>49</xdr:row>
      <xdr:rowOff>1432672</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4"/>
        <a:stretch>
          <a:fillRect/>
        </a:stretch>
      </xdr:blipFill>
      <xdr:spPr>
        <a:xfrm>
          <a:off x="9096376" y="15986125"/>
          <a:ext cx="8540750" cy="5353797"/>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15875</xdr:colOff>
      <xdr:row>29</xdr:row>
      <xdr:rowOff>47625</xdr:rowOff>
    </xdr:from>
    <xdr:to>
      <xdr:col>8</xdr:col>
      <xdr:colOff>190500</xdr:colOff>
      <xdr:row>49</xdr:row>
      <xdr:rowOff>1111250</xdr:rowOff>
    </xdr:to>
    <xdr:graphicFrame macro="">
      <xdr:nvGraphicFramePr>
        <xdr:cNvPr id="2" name="2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285750</xdr:colOff>
      <xdr:row>29</xdr:row>
      <xdr:rowOff>31750</xdr:rowOff>
    </xdr:from>
    <xdr:to>
      <xdr:col>16</xdr:col>
      <xdr:colOff>428625</xdr:colOff>
      <xdr:row>49</xdr:row>
      <xdr:rowOff>1142999</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8391525" y="15424150"/>
          <a:ext cx="9010650" cy="5321300"/>
        </a:xfrm>
        <a:prstGeom prst="rect">
          <a:avLst/>
        </a:prstGeom>
      </xdr:spPr>
    </xdr:pic>
    <xdr:clientData/>
  </xdr:twoCellAnchor>
  <xdr:twoCellAnchor>
    <xdr:from>
      <xdr:col>0</xdr:col>
      <xdr:colOff>79375</xdr:colOff>
      <xdr:row>58</xdr:row>
      <xdr:rowOff>142875</xdr:rowOff>
    </xdr:from>
    <xdr:to>
      <xdr:col>8</xdr:col>
      <xdr:colOff>809625</xdr:colOff>
      <xdr:row>84</xdr:row>
      <xdr:rowOff>110864</xdr:rowOff>
    </xdr:to>
    <xdr:graphicFrame macro="">
      <xdr:nvGraphicFramePr>
        <xdr:cNvPr id="6" name="2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1270000</xdr:colOff>
      <xdr:row>58</xdr:row>
      <xdr:rowOff>127000</xdr:rowOff>
    </xdr:from>
    <xdr:to>
      <xdr:col>16</xdr:col>
      <xdr:colOff>508000</xdr:colOff>
      <xdr:row>81</xdr:row>
      <xdr:rowOff>63500</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15875</xdr:colOff>
      <xdr:row>29</xdr:row>
      <xdr:rowOff>47625</xdr:rowOff>
    </xdr:from>
    <xdr:to>
      <xdr:col>8</xdr:col>
      <xdr:colOff>190500</xdr:colOff>
      <xdr:row>49</xdr:row>
      <xdr:rowOff>1111250</xdr:rowOff>
    </xdr:to>
    <xdr:graphicFrame macro="">
      <xdr:nvGraphicFramePr>
        <xdr:cNvPr id="8" name="2 Gráfico">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285750</xdr:colOff>
      <xdr:row>29</xdr:row>
      <xdr:rowOff>31750</xdr:rowOff>
    </xdr:from>
    <xdr:to>
      <xdr:col>16</xdr:col>
      <xdr:colOff>428625</xdr:colOff>
      <xdr:row>49</xdr:row>
      <xdr:rowOff>1142999</xdr:rowOff>
    </xdr:to>
    <xdr:pic>
      <xdr:nvPicPr>
        <xdr:cNvPr id="9" name="Imagen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a:stretch>
          <a:fillRect/>
        </a:stretch>
      </xdr:blipFill>
      <xdr:spPr>
        <a:xfrm>
          <a:off x="8391525" y="15424150"/>
          <a:ext cx="9001125" cy="5321300"/>
        </a:xfrm>
        <a:prstGeom prst="rect">
          <a:avLst/>
        </a:prstGeom>
      </xdr:spPr>
    </xdr:pic>
    <xdr:clientData/>
  </xdr:twoCellAnchor>
  <xdr:twoCellAnchor>
    <xdr:from>
      <xdr:col>0</xdr:col>
      <xdr:colOff>79375</xdr:colOff>
      <xdr:row>58</xdr:row>
      <xdr:rowOff>142875</xdr:rowOff>
    </xdr:from>
    <xdr:to>
      <xdr:col>8</xdr:col>
      <xdr:colOff>809625</xdr:colOff>
      <xdr:row>84</xdr:row>
      <xdr:rowOff>110864</xdr:rowOff>
    </xdr:to>
    <xdr:graphicFrame macro="">
      <xdr:nvGraphicFramePr>
        <xdr:cNvPr id="10" name="2 Gráfico">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1270000</xdr:colOff>
      <xdr:row>58</xdr:row>
      <xdr:rowOff>127000</xdr:rowOff>
    </xdr:from>
    <xdr:to>
      <xdr:col>16</xdr:col>
      <xdr:colOff>508000</xdr:colOff>
      <xdr:row>81</xdr:row>
      <xdr:rowOff>63500</xdr:rowOff>
    </xdr:to>
    <xdr:graphicFrame macro="">
      <xdr:nvGraphicFramePr>
        <xdr:cNvPr id="11" name="3 Gráfico">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19.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2.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15875</xdr:colOff>
      <xdr:row>29</xdr:row>
      <xdr:rowOff>47625</xdr:rowOff>
    </xdr:from>
    <xdr:to>
      <xdr:col>8</xdr:col>
      <xdr:colOff>190500</xdr:colOff>
      <xdr:row>49</xdr:row>
      <xdr:rowOff>1111250</xdr:rowOff>
    </xdr:to>
    <xdr:graphicFrame macro="">
      <xdr:nvGraphicFramePr>
        <xdr:cNvPr id="6" name="2 Gráfico">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285750</xdr:colOff>
      <xdr:row>29</xdr:row>
      <xdr:rowOff>31750</xdr:rowOff>
    </xdr:from>
    <xdr:to>
      <xdr:col>16</xdr:col>
      <xdr:colOff>444500</xdr:colOff>
      <xdr:row>49</xdr:row>
      <xdr:rowOff>1143000</xdr:rowOff>
    </xdr:to>
    <xdr:pic>
      <xdr:nvPicPr>
        <xdr:cNvPr id="7" name="Imagen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tretch>
          <a:fillRect/>
        </a:stretch>
      </xdr:blipFill>
      <xdr:spPr>
        <a:xfrm>
          <a:off x="8397875" y="15430500"/>
          <a:ext cx="9032875" cy="5318125"/>
        </a:xfrm>
        <a:prstGeom prst="rect">
          <a:avLst/>
        </a:prstGeom>
      </xdr:spPr>
    </xdr:pic>
    <xdr:clientData/>
  </xdr:twoCellAnchor>
  <xdr:twoCellAnchor>
    <xdr:from>
      <xdr:col>1</xdr:col>
      <xdr:colOff>68036</xdr:colOff>
      <xdr:row>58</xdr:row>
      <xdr:rowOff>136072</xdr:rowOff>
    </xdr:from>
    <xdr:to>
      <xdr:col>8</xdr:col>
      <xdr:colOff>598716</xdr:colOff>
      <xdr:row>84</xdr:row>
      <xdr:rowOff>190499</xdr:rowOff>
    </xdr:to>
    <xdr:graphicFrame macro="">
      <xdr:nvGraphicFramePr>
        <xdr:cNvPr id="8" name="2 Gráfico">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1006929</xdr:colOff>
      <xdr:row>58</xdr:row>
      <xdr:rowOff>122466</xdr:rowOff>
    </xdr:from>
    <xdr:to>
      <xdr:col>16</xdr:col>
      <xdr:colOff>27215</xdr:colOff>
      <xdr:row>81</xdr:row>
      <xdr:rowOff>68035</xdr:rowOff>
    </xdr:to>
    <xdr:graphicFrame macro="">
      <xdr:nvGraphicFramePr>
        <xdr:cNvPr id="9" name="3 Gráfico">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79375</xdr:colOff>
      <xdr:row>59</xdr:row>
      <xdr:rowOff>95251</xdr:rowOff>
    </xdr:from>
    <xdr:to>
      <xdr:col>8</xdr:col>
      <xdr:colOff>952500</xdr:colOff>
      <xdr:row>84</xdr:row>
      <xdr:rowOff>138546</xdr:rowOff>
    </xdr:to>
    <xdr:graphicFrame macro="">
      <xdr:nvGraphicFramePr>
        <xdr:cNvPr id="4" name="2 Gráfico">
          <a:extLst>
            <a:ext uri="{FF2B5EF4-FFF2-40B4-BE49-F238E27FC236}">
              <a16:creationId xmlns:a16="http://schemas.microsoft.com/office/drawing/2014/main" id="{654F49BA-C6EA-4308-B3B8-C401EAD13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1130588</xdr:colOff>
      <xdr:row>59</xdr:row>
      <xdr:rowOff>95250</xdr:rowOff>
    </xdr:from>
    <xdr:to>
      <xdr:col>16</xdr:col>
      <xdr:colOff>949614</xdr:colOff>
      <xdr:row>84</xdr:row>
      <xdr:rowOff>138546</xdr:rowOff>
    </xdr:to>
    <xdr:graphicFrame macro="">
      <xdr:nvGraphicFramePr>
        <xdr:cNvPr id="5" name="3 Gráfico">
          <a:extLst>
            <a:ext uri="{FF2B5EF4-FFF2-40B4-BE49-F238E27FC236}">
              <a16:creationId xmlns:a16="http://schemas.microsoft.com/office/drawing/2014/main" id="{F120EA6B-7F09-4176-A3DF-37A840D057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15876</xdr:colOff>
      <xdr:row>31</xdr:row>
      <xdr:rowOff>174625</xdr:rowOff>
    </xdr:from>
    <xdr:to>
      <xdr:col>9</xdr:col>
      <xdr:colOff>69274</xdr:colOff>
      <xdr:row>52</xdr:row>
      <xdr:rowOff>173181</xdr:rowOff>
    </xdr:to>
    <xdr:graphicFrame macro="">
      <xdr:nvGraphicFramePr>
        <xdr:cNvPr id="6" name="2 Gráfico">
          <a:extLst>
            <a:ext uri="{FF2B5EF4-FFF2-40B4-BE49-F238E27FC236}">
              <a16:creationId xmlns:a16="http://schemas.microsoft.com/office/drawing/2014/main" id="{9ED21437-9926-48C8-B5A9-64B894A71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173182</xdr:colOff>
      <xdr:row>31</xdr:row>
      <xdr:rowOff>155863</xdr:rowOff>
    </xdr:from>
    <xdr:to>
      <xdr:col>16</xdr:col>
      <xdr:colOff>1004455</xdr:colOff>
      <xdr:row>52</xdr:row>
      <xdr:rowOff>155863</xdr:rowOff>
    </xdr:to>
    <xdr:pic>
      <xdr:nvPicPr>
        <xdr:cNvPr id="15" name="Imagen 14">
          <a:extLst>
            <a:ext uri="{FF2B5EF4-FFF2-40B4-BE49-F238E27FC236}">
              <a16:creationId xmlns:a16="http://schemas.microsoft.com/office/drawing/2014/main" id="{22F1C9C7-D81A-4985-8905-F045A51888C4}"/>
            </a:ext>
          </a:extLst>
        </xdr:cNvPr>
        <xdr:cNvPicPr>
          <a:picLocks noChangeAspect="1"/>
        </xdr:cNvPicPr>
      </xdr:nvPicPr>
      <xdr:blipFill>
        <a:blip xmlns:r="http://schemas.openxmlformats.org/officeDocument/2006/relationships" r:embed="rId4"/>
        <a:stretch>
          <a:fillRect/>
        </a:stretch>
      </xdr:blipFill>
      <xdr:spPr>
        <a:xfrm>
          <a:off x="9646227" y="16971818"/>
          <a:ext cx="9525001" cy="6771409"/>
        </a:xfrm>
        <a:prstGeom prst="rect">
          <a:avLst/>
        </a:prstGeom>
        <a:ln>
          <a:noFill/>
        </a:ln>
      </xdr:spPr>
    </xdr:pic>
    <xdr:clientData/>
  </xdr:twoCellAnchor>
</xdr:wsDr>
</file>

<file path=xl/drawings/drawing23.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0</xdr:colOff>
      <xdr:row>14</xdr:row>
      <xdr:rowOff>3522</xdr:rowOff>
    </xdr:from>
    <xdr:to>
      <xdr:col>7</xdr:col>
      <xdr:colOff>221816</xdr:colOff>
      <xdr:row>42</xdr:row>
      <xdr:rowOff>39143</xdr:rowOff>
    </xdr:to>
    <xdr:graphicFrame macro="">
      <xdr:nvGraphicFramePr>
        <xdr:cNvPr id="2" name="2 Gráfico">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795921</xdr:colOff>
      <xdr:row>13</xdr:row>
      <xdr:rowOff>78285</xdr:rowOff>
    </xdr:from>
    <xdr:to>
      <xdr:col>19</xdr:col>
      <xdr:colOff>221815</xdr:colOff>
      <xdr:row>43</xdr:row>
      <xdr:rowOff>313151</xdr:rowOff>
    </xdr:to>
    <xdr:graphicFrame macro="">
      <xdr:nvGraphicFramePr>
        <xdr:cNvPr id="3" name="3 Gráfico">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13606</xdr:colOff>
      <xdr:row>31</xdr:row>
      <xdr:rowOff>95249</xdr:rowOff>
    </xdr:from>
    <xdr:to>
      <xdr:col>8</xdr:col>
      <xdr:colOff>1238249</xdr:colOff>
      <xdr:row>50</xdr:row>
      <xdr:rowOff>1864177</xdr:rowOff>
    </xdr:to>
    <xdr:graphicFrame macro="">
      <xdr:nvGraphicFramePr>
        <xdr:cNvPr id="7" name="2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81643</xdr:colOff>
      <xdr:row>31</xdr:row>
      <xdr:rowOff>54429</xdr:rowOff>
    </xdr:from>
    <xdr:to>
      <xdr:col>17</xdr:col>
      <xdr:colOff>355128</xdr:colOff>
      <xdr:row>50</xdr:row>
      <xdr:rowOff>1796143</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552214" y="16301358"/>
          <a:ext cx="9621593" cy="5755821"/>
        </a:xfrm>
        <a:prstGeom prst="rect">
          <a:avLst/>
        </a:prstGeom>
      </xdr:spPr>
    </xdr:pic>
    <xdr:clientData/>
  </xdr:twoCellAnchor>
  <xdr:twoCellAnchor>
    <xdr:from>
      <xdr:col>0</xdr:col>
      <xdr:colOff>0</xdr:colOff>
      <xdr:row>59</xdr:row>
      <xdr:rowOff>149678</xdr:rowOff>
    </xdr:from>
    <xdr:to>
      <xdr:col>8</xdr:col>
      <xdr:colOff>1310201</xdr:colOff>
      <xdr:row>85</xdr:row>
      <xdr:rowOff>101792</xdr:rowOff>
    </xdr:to>
    <xdr:graphicFrame macro="">
      <xdr:nvGraphicFramePr>
        <xdr:cNvPr id="9" name="2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54427</xdr:colOff>
      <xdr:row>59</xdr:row>
      <xdr:rowOff>149678</xdr:rowOff>
    </xdr:from>
    <xdr:to>
      <xdr:col>17</xdr:col>
      <xdr:colOff>612321</xdr:colOff>
      <xdr:row>82</xdr:row>
      <xdr:rowOff>108857</xdr:rowOff>
    </xdr:to>
    <xdr:graphicFrame macro="">
      <xdr:nvGraphicFramePr>
        <xdr:cNvPr id="10" name="3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168089</xdr:colOff>
      <xdr:row>37</xdr:row>
      <xdr:rowOff>78441</xdr:rowOff>
    </xdr:from>
    <xdr:to>
      <xdr:col>8</xdr:col>
      <xdr:colOff>1071283</xdr:colOff>
      <xdr:row>54</xdr:row>
      <xdr:rowOff>2151529</xdr:rowOff>
    </xdr:to>
    <xdr:graphicFrame macro="">
      <xdr:nvGraphicFramePr>
        <xdr:cNvPr id="6" name="2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89648</xdr:colOff>
      <xdr:row>63</xdr:row>
      <xdr:rowOff>168088</xdr:rowOff>
    </xdr:from>
    <xdr:to>
      <xdr:col>8</xdr:col>
      <xdr:colOff>1165413</xdr:colOff>
      <xdr:row>89</xdr:row>
      <xdr:rowOff>142614</xdr:rowOff>
    </xdr:to>
    <xdr:graphicFrame macro="">
      <xdr:nvGraphicFramePr>
        <xdr:cNvPr id="8" name="2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1333500</xdr:colOff>
      <xdr:row>63</xdr:row>
      <xdr:rowOff>163285</xdr:rowOff>
    </xdr:from>
    <xdr:to>
      <xdr:col>17</xdr:col>
      <xdr:colOff>625929</xdr:colOff>
      <xdr:row>86</xdr:row>
      <xdr:rowOff>95250</xdr:rowOff>
    </xdr:to>
    <xdr:graphicFrame macro="">
      <xdr:nvGraphicFramePr>
        <xdr:cNvPr id="11" name="3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56030</xdr:colOff>
      <xdr:row>37</xdr:row>
      <xdr:rowOff>33617</xdr:rowOff>
    </xdr:from>
    <xdr:to>
      <xdr:col>17</xdr:col>
      <xdr:colOff>433973</xdr:colOff>
      <xdr:row>54</xdr:row>
      <xdr:rowOff>2207557</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4"/>
        <a:stretch>
          <a:fillRect/>
        </a:stretch>
      </xdr:blipFill>
      <xdr:spPr>
        <a:xfrm>
          <a:off x="9513795" y="16696764"/>
          <a:ext cx="9409884" cy="5815853"/>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71437</xdr:colOff>
      <xdr:row>30</xdr:row>
      <xdr:rowOff>95250</xdr:rowOff>
    </xdr:from>
    <xdr:to>
      <xdr:col>8</xdr:col>
      <xdr:colOff>985837</xdr:colOff>
      <xdr:row>49</xdr:row>
      <xdr:rowOff>2381249</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1174751</xdr:colOff>
      <xdr:row>33</xdr:row>
      <xdr:rowOff>47626</xdr:rowOff>
    </xdr:from>
    <xdr:to>
      <xdr:col>17</xdr:col>
      <xdr:colOff>317500</xdr:colOff>
      <xdr:row>49</xdr:row>
      <xdr:rowOff>1729505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9286876" y="16652876"/>
          <a:ext cx="9255124" cy="5126754"/>
        </a:xfrm>
        <a:prstGeom prst="rect">
          <a:avLst/>
        </a:prstGeom>
      </xdr:spPr>
    </xdr:pic>
    <xdr:clientData/>
  </xdr:twoCellAnchor>
  <xdr:twoCellAnchor>
    <xdr:from>
      <xdr:col>1</xdr:col>
      <xdr:colOff>78442</xdr:colOff>
      <xdr:row>58</xdr:row>
      <xdr:rowOff>156882</xdr:rowOff>
    </xdr:from>
    <xdr:to>
      <xdr:col>8</xdr:col>
      <xdr:colOff>1165412</xdr:colOff>
      <xdr:row>81</xdr:row>
      <xdr:rowOff>112058</xdr:rowOff>
    </xdr:to>
    <xdr:graphicFrame macro="">
      <xdr:nvGraphicFramePr>
        <xdr:cNvPr id="5" name="2 Gráfico">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1277471</xdr:colOff>
      <xdr:row>58</xdr:row>
      <xdr:rowOff>156883</xdr:rowOff>
    </xdr:from>
    <xdr:to>
      <xdr:col>17</xdr:col>
      <xdr:colOff>739588</xdr:colOff>
      <xdr:row>81</xdr:row>
      <xdr:rowOff>89647</xdr:rowOff>
    </xdr:to>
    <xdr:graphicFrame macro="">
      <xdr:nvGraphicFramePr>
        <xdr:cNvPr id="6" name="3 Gráfico">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0.37423</cdr:x>
      <cdr:y>0.86836</cdr:y>
    </cdr:from>
    <cdr:to>
      <cdr:x>0.69202</cdr:x>
      <cdr:y>0.90254</cdr:y>
    </cdr:to>
    <cdr:sp macro="" textlink="">
      <cdr:nvSpPr>
        <cdr:cNvPr id="2" name="1 CuadroTexto"/>
        <cdr:cNvSpPr txBox="1"/>
      </cdr:nvSpPr>
      <cdr:spPr>
        <a:xfrm xmlns:a="http://schemas.openxmlformats.org/drawingml/2006/main">
          <a:off x="2905125" y="3581401"/>
          <a:ext cx="2466975" cy="140969"/>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0.45153</cdr:x>
      <cdr:y>0.84758</cdr:y>
    </cdr:from>
    <cdr:to>
      <cdr:x>0.54601</cdr:x>
      <cdr:y>0.90762</cdr:y>
    </cdr:to>
    <cdr:sp macro="" textlink="">
      <cdr:nvSpPr>
        <cdr:cNvPr id="3" name="2 CuadroTexto"/>
        <cdr:cNvSpPr txBox="1"/>
      </cdr:nvSpPr>
      <cdr:spPr>
        <a:xfrm xmlns:a="http://schemas.openxmlformats.org/drawingml/2006/main">
          <a:off x="3505200" y="3495676"/>
          <a:ext cx="733425" cy="2476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sz="1100"/>
            <a:t>Actividad</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63500</xdr:colOff>
      <xdr:row>29</xdr:row>
      <xdr:rowOff>79375</xdr:rowOff>
    </xdr:from>
    <xdr:to>
      <xdr:col>8</xdr:col>
      <xdr:colOff>1039091</xdr:colOff>
      <xdr:row>49</xdr:row>
      <xdr:rowOff>1755322</xdr:rowOff>
    </xdr:to>
    <xdr:graphicFrame macro="">
      <xdr:nvGraphicFramePr>
        <xdr:cNvPr id="7" name="2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1115786</xdr:colOff>
      <xdr:row>30</xdr:row>
      <xdr:rowOff>129886</xdr:rowOff>
    </xdr:from>
    <xdr:ext cx="9552214" cy="5153744"/>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stretch>
          <a:fillRect/>
        </a:stretch>
      </xdr:blipFill>
      <xdr:spPr>
        <a:xfrm>
          <a:off x="9238013" y="16374341"/>
          <a:ext cx="9517578" cy="5157455"/>
        </a:xfrm>
        <a:prstGeom prst="rect">
          <a:avLst/>
        </a:prstGeom>
      </xdr:spPr>
    </xdr:pic>
    <xdr:clientData/>
  </xdr:oneCellAnchor>
  <xdr:twoCellAnchor>
    <xdr:from>
      <xdr:col>1</xdr:col>
      <xdr:colOff>138546</xdr:colOff>
      <xdr:row>58</xdr:row>
      <xdr:rowOff>190500</xdr:rowOff>
    </xdr:from>
    <xdr:to>
      <xdr:col>8</xdr:col>
      <xdr:colOff>1194955</xdr:colOff>
      <xdr:row>85</xdr:row>
      <xdr:rowOff>51954</xdr:rowOff>
    </xdr:to>
    <xdr:graphicFrame macro="">
      <xdr:nvGraphicFramePr>
        <xdr:cNvPr id="9" name="2 Gráfico">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103909</xdr:colOff>
      <xdr:row>58</xdr:row>
      <xdr:rowOff>173182</xdr:rowOff>
    </xdr:from>
    <xdr:to>
      <xdr:col>17</xdr:col>
      <xdr:colOff>640773</xdr:colOff>
      <xdr:row>80</xdr:row>
      <xdr:rowOff>363681</xdr:rowOff>
    </xdr:to>
    <xdr:graphicFrame macro="">
      <xdr:nvGraphicFramePr>
        <xdr:cNvPr id="10" name="3 Gráfico">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MSA%202021/3.%20Informes%20mensuales/INFORMES%20MENSUALES%202021/12.%20Diciembre/Ejecucion%20Financiera%20Mensual%202021%20diciembr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0ENERO%20Metas%20Divisiones%20POA%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jecucion%20Financiera%20Mensual%202022%20EN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MSA%202021/3.%20Informes%20mensuales/INFORMES%20MENSUALES%202021/11.%20Noviembre/Metas%20Divisiones%20POA%202021%20nov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MSA%202021/3.%20Informes%20mensuales/INFORMES%20MENSUALES%202021/11.%20Noviembre/Informes%20mensuales_actividades%202021%20noviemb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MSA%202021/3.%20Informes%20mensuales/10.%20Octubre/Metas%20Divisiones%20POA%202021%20octu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MSA%202021/3.%20Informes%20mensuales/7.%20julio%202021/Ejecucion%20Financiera%20Mensual%202021%20JULIO%20FORMA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mejia\Downloads\Ejecucion%20Financiera%20Mensual%20Mayo%20Jonnath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MSA%202021/3.%20Informes%20mensuales/4.%20Abril%202021/Ejecucion%20Financiera%20Mensual%202021%20ABRIL%20FORMA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AMSA%202021\3.%20Informes%20mensuales\Febrero%202021\Ejecucion%20Financiera%20Mensual%202021%20febrer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MSA%202021/3.%20Informes%20mensuales/Metas%20Divisiones%20PO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Subproducto"/>
      <sheetName val="Sin nomina"/>
      <sheetName val="Hoja1"/>
      <sheetName val="Presupuesto 2016"/>
    </sheetNames>
    <sheetDataSet>
      <sheetData sheetId="0"/>
      <sheetData sheetId="1">
        <row r="4">
          <cell r="F4" t="str">
            <v>Vigente</v>
          </cell>
          <cell r="G4" t="str">
            <v>Devengado mensual</v>
          </cell>
          <cell r="H4" t="str">
            <v>Devengado Acumulado</v>
          </cell>
        </row>
        <row r="5">
          <cell r="B5" t="str">
            <v>001</v>
          </cell>
          <cell r="F5">
            <v>16595617</v>
          </cell>
          <cell r="G5">
            <v>2869679.63</v>
          </cell>
          <cell r="H5">
            <v>14076072.919999998</v>
          </cell>
        </row>
        <row r="6">
          <cell r="B6" t="str">
            <v>002</v>
          </cell>
          <cell r="F6">
            <v>8954101</v>
          </cell>
          <cell r="G6">
            <v>1808843.2200000002</v>
          </cell>
          <cell r="H6">
            <v>8166843.9500000011</v>
          </cell>
        </row>
        <row r="7">
          <cell r="B7" t="str">
            <v>004</v>
          </cell>
          <cell r="F7">
            <v>479800</v>
          </cell>
          <cell r="G7">
            <v>29850</v>
          </cell>
          <cell r="H7">
            <v>236764.51</v>
          </cell>
        </row>
        <row r="8">
          <cell r="B8" t="str">
            <v>005</v>
          </cell>
          <cell r="F8">
            <v>3270482</v>
          </cell>
          <cell r="G8">
            <v>608297.99</v>
          </cell>
          <cell r="H8">
            <v>3081547.51</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ogramación Actual"/>
      <sheetName val="Hoja2"/>
      <sheetName val="Graficas"/>
    </sheetNames>
    <sheetDataSet>
      <sheetData sheetId="0" refreshError="1"/>
      <sheetData sheetId="1" refreshError="1"/>
      <sheetData sheetId="2" refreshError="1"/>
      <sheetData sheetId="3">
        <row r="2">
          <cell r="D2" t="str">
            <v>Porcentaje de Ejecución</v>
          </cell>
          <cell r="I2" t="str">
            <v xml:space="preserve">Programado </v>
          </cell>
          <cell r="J2" t="str">
            <v>Ejecutado</v>
          </cell>
        </row>
        <row r="3">
          <cell r="C3" t="str">
            <v>Dirección y Coordinación</v>
          </cell>
          <cell r="D3">
            <v>8.3333333333333329E-2</v>
          </cell>
          <cell r="H3" t="str">
            <v>Dirección y Coordinación</v>
          </cell>
          <cell r="I3">
            <v>12</v>
          </cell>
          <cell r="J3">
            <v>1</v>
          </cell>
        </row>
        <row r="4">
          <cell r="C4" t="str">
            <v>Manejo de Desechos Líquidos</v>
          </cell>
          <cell r="D4">
            <v>5.1815986750451966E-2</v>
          </cell>
          <cell r="H4" t="str">
            <v>Manejo de Desechos Líquidos</v>
          </cell>
          <cell r="I4">
            <v>5569759.7999999998</v>
          </cell>
          <cell r="J4">
            <v>288602.59999999998</v>
          </cell>
        </row>
        <row r="5">
          <cell r="C5" t="str">
            <v>Limpieza del Lago</v>
          </cell>
          <cell r="D5">
            <v>1.7478260869565217E-2</v>
          </cell>
          <cell r="H5" t="str">
            <v>Limpieza del Lago</v>
          </cell>
          <cell r="I5">
            <v>57500</v>
          </cell>
          <cell r="J5">
            <v>1005</v>
          </cell>
        </row>
        <row r="6">
          <cell r="C6" t="str">
            <v>Control Ambiental</v>
          </cell>
          <cell r="D6">
            <v>8.3333333333333329E-2</v>
          </cell>
          <cell r="H6" t="str">
            <v>Control Ambiental</v>
          </cell>
          <cell r="I6">
            <v>12</v>
          </cell>
          <cell r="J6">
            <v>1</v>
          </cell>
        </row>
        <row r="7">
          <cell r="C7" t="str">
            <v>Manejo de Desechos Sólidos</v>
          </cell>
          <cell r="D7">
            <v>3.0769230769230771E-2</v>
          </cell>
          <cell r="H7" t="str">
            <v>Manejo de Desechos Sólios</v>
          </cell>
          <cell r="I7">
            <v>65</v>
          </cell>
          <cell r="J7">
            <v>2</v>
          </cell>
        </row>
        <row r="8">
          <cell r="C8" t="str">
            <v>Educación Ambiental</v>
          </cell>
          <cell r="D8">
            <v>5.6909090909090911E-3</v>
          </cell>
          <cell r="H8" t="str">
            <v>Educación Ambiental</v>
          </cell>
          <cell r="I8">
            <v>55000</v>
          </cell>
          <cell r="J8">
            <v>313</v>
          </cell>
        </row>
        <row r="9">
          <cell r="C9" t="str">
            <v>Reingeniería Industrial y Agroindustrial</v>
          </cell>
          <cell r="D9">
            <v>0.03</v>
          </cell>
          <cell r="H9" t="str">
            <v>Reingeniería Industrial y Agroindustrial</v>
          </cell>
          <cell r="I9">
            <v>500</v>
          </cell>
          <cell r="J9">
            <v>15</v>
          </cell>
        </row>
        <row r="10">
          <cell r="C10" t="str">
            <v>Forestal (Conservación de Suelos)</v>
          </cell>
          <cell r="D10">
            <v>0</v>
          </cell>
          <cell r="H10" t="str">
            <v>Forestal (Conservación de Suelos)</v>
          </cell>
          <cell r="I10">
            <v>15</v>
          </cell>
          <cell r="J10">
            <v>0</v>
          </cell>
        </row>
        <row r="11">
          <cell r="C11" t="str">
            <v>Forestal (Reforestación)</v>
          </cell>
          <cell r="D11">
            <v>0.12631578947368421</v>
          </cell>
          <cell r="H11" t="str">
            <v>Forestal (Reforestación)</v>
          </cell>
          <cell r="I11">
            <v>95</v>
          </cell>
          <cell r="J11">
            <v>12</v>
          </cell>
        </row>
        <row r="12">
          <cell r="H12" t="str">
            <v>Retención de sólidos, sedimentos</v>
          </cell>
          <cell r="I12">
            <v>120000</v>
          </cell>
          <cell r="J12">
            <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Subproducto"/>
      <sheetName val="Sin nomina"/>
      <sheetName val="Hoja1"/>
      <sheetName val="Presupuesto 2016"/>
    </sheetNames>
    <sheetDataSet>
      <sheetData sheetId="0">
        <row r="5">
          <cell r="G5">
            <v>1689607.2600000002</v>
          </cell>
          <cell r="H5">
            <v>32703392.739999998</v>
          </cell>
        </row>
      </sheetData>
      <sheetData sheetId="1">
        <row r="4">
          <cell r="F4" t="str">
            <v>Vigente</v>
          </cell>
          <cell r="G4" t="str">
            <v>Devengado mensual</v>
          </cell>
          <cell r="H4" t="str">
            <v>Devengado Acumulado</v>
          </cell>
        </row>
        <row r="5">
          <cell r="C5" t="str">
            <v>Dirección y Coordinación</v>
          </cell>
          <cell r="F5">
            <v>14009165</v>
          </cell>
          <cell r="G5">
            <v>963510.23</v>
          </cell>
          <cell r="H5">
            <v>963510.23</v>
          </cell>
        </row>
        <row r="6">
          <cell r="C6" t="str">
            <v>Control de la Calidad del Agua</v>
          </cell>
          <cell r="F6">
            <v>15858745</v>
          </cell>
          <cell r="G6">
            <v>533530.34000000008</v>
          </cell>
          <cell r="H6">
            <v>533530.34000000008</v>
          </cell>
        </row>
        <row r="7">
          <cell r="C7" t="str">
            <v>Control de la Erosión de Suelos y de la Sedimentación</v>
          </cell>
          <cell r="F7">
            <v>1286000</v>
          </cell>
          <cell r="G7">
            <v>37887.1</v>
          </cell>
          <cell r="H7">
            <v>37887.1</v>
          </cell>
        </row>
        <row r="8">
          <cell r="C8" t="str">
            <v>Manejo de Áreas Forestales</v>
          </cell>
          <cell r="F8">
            <v>3239090</v>
          </cell>
          <cell r="G8">
            <v>154679.59</v>
          </cell>
          <cell r="H8">
            <v>154679.59</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on I cuatri"/>
      <sheetName val="Inicial"/>
      <sheetName val="Metas Fisicas Sicoin"/>
      <sheetName val="Programación Actual"/>
      <sheetName val="Graficas"/>
      <sheetName val="Hoja1"/>
    </sheetNames>
    <sheetDataSet>
      <sheetData sheetId="0"/>
      <sheetData sheetId="1"/>
      <sheetData sheetId="2"/>
      <sheetData sheetId="3"/>
      <sheetData sheetId="4">
        <row r="2">
          <cell r="D2" t="str">
            <v>Porcentaje de Ejecución</v>
          </cell>
          <cell r="I2" t="str">
            <v xml:space="preserve">Programado </v>
          </cell>
          <cell r="J2" t="str">
            <v>Ejecutado</v>
          </cell>
        </row>
        <row r="3">
          <cell r="C3" t="str">
            <v>Dirección y Coordinación</v>
          </cell>
          <cell r="D3">
            <v>0.75</v>
          </cell>
          <cell r="H3" t="str">
            <v>Dirección y Coordinación</v>
          </cell>
          <cell r="I3">
            <v>12</v>
          </cell>
          <cell r="J3">
            <v>9</v>
          </cell>
        </row>
        <row r="4">
          <cell r="C4" t="str">
            <v>Manejo de Desechos Líquidos</v>
          </cell>
          <cell r="D4">
            <v>0.9655375966570251</v>
          </cell>
          <cell r="H4" t="str">
            <v>Manejo de Desechos Líquidos</v>
          </cell>
          <cell r="I4">
            <v>4656930</v>
          </cell>
          <cell r="J4">
            <v>4496441</v>
          </cell>
        </row>
        <row r="5">
          <cell r="C5" t="str">
            <v>Limpieza del Lago</v>
          </cell>
          <cell r="D5">
            <v>0.97543396226415091</v>
          </cell>
          <cell r="H5" t="str">
            <v>Limpieza del Lago</v>
          </cell>
          <cell r="I5">
            <v>53000</v>
          </cell>
          <cell r="J5">
            <v>51698</v>
          </cell>
        </row>
        <row r="6">
          <cell r="C6" t="str">
            <v>Control Ambiental</v>
          </cell>
          <cell r="D6">
            <v>0.83333333333333337</v>
          </cell>
          <cell r="H6" t="str">
            <v>Control Ambiental</v>
          </cell>
          <cell r="I6">
            <v>12</v>
          </cell>
          <cell r="J6">
            <v>10</v>
          </cell>
        </row>
        <row r="7">
          <cell r="C7" t="str">
            <v>Manejo de Desechos Sólidos</v>
          </cell>
          <cell r="D7">
            <v>0.98461538461538467</v>
          </cell>
          <cell r="H7" t="str">
            <v>Manejo de Desechos Sólios</v>
          </cell>
          <cell r="I7">
            <v>65</v>
          </cell>
          <cell r="J7">
            <v>64</v>
          </cell>
        </row>
        <row r="8">
          <cell r="C8" t="str">
            <v>Educación Ambiental</v>
          </cell>
          <cell r="D8">
            <v>0.34723333333333334</v>
          </cell>
          <cell r="H8" t="str">
            <v>Educación Ambiental</v>
          </cell>
          <cell r="I8">
            <v>30000</v>
          </cell>
          <cell r="J8">
            <v>10417</v>
          </cell>
        </row>
        <row r="9">
          <cell r="C9" t="str">
            <v>Reingeniería Industrial y Agroindustrial</v>
          </cell>
          <cell r="D9">
            <v>0.93714285714285717</v>
          </cell>
          <cell r="H9" t="str">
            <v>Reingeniería Industrial y Agroindustrial</v>
          </cell>
          <cell r="I9">
            <v>350</v>
          </cell>
          <cell r="J9">
            <v>328</v>
          </cell>
        </row>
        <row r="10">
          <cell r="C10" t="str">
            <v>Forestal (Conservación de Suelos)</v>
          </cell>
          <cell r="D10">
            <v>0.93333333333333335</v>
          </cell>
          <cell r="H10" t="str">
            <v>Forestal (Conservación de Suelos)</v>
          </cell>
          <cell r="I10">
            <v>15</v>
          </cell>
          <cell r="J10">
            <v>14</v>
          </cell>
        </row>
        <row r="11">
          <cell r="C11" t="str">
            <v>Forestal (Reforestación)</v>
          </cell>
          <cell r="D11">
            <v>1.0105263157894737</v>
          </cell>
          <cell r="H11" t="str">
            <v>Forestal (Reforestación)</v>
          </cell>
          <cell r="I11">
            <v>95</v>
          </cell>
          <cell r="J11">
            <v>96</v>
          </cell>
        </row>
        <row r="12">
          <cell r="C12" t="str">
            <v>Retención de sólidos, sedimentos</v>
          </cell>
          <cell r="D12">
            <v>0.97252182845403179</v>
          </cell>
          <cell r="H12" t="str">
            <v>Retención de sólidos, sedimentos</v>
          </cell>
          <cell r="I12">
            <v>124608</v>
          </cell>
          <cell r="J12">
            <v>121184</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sheetName val="Octubre"/>
      <sheetName val="Septiembre"/>
      <sheetName val="Agosto"/>
      <sheetName val="julio"/>
      <sheetName val="Junio"/>
      <sheetName val="Mayo"/>
      <sheetName val="Abril"/>
      <sheetName val="Marzo"/>
      <sheetName val="Febrero"/>
      <sheetName val="Enero"/>
      <sheetName val="METAS "/>
      <sheetName val="Hoja1"/>
    </sheetNames>
    <sheetDataSet>
      <sheetData sheetId="0">
        <row r="12">
          <cell r="J12"/>
        </row>
        <row r="13">
          <cell r="J13"/>
        </row>
        <row r="14">
          <cell r="J14"/>
        </row>
        <row r="15">
          <cell r="J15"/>
        </row>
        <row r="16">
          <cell r="J16"/>
        </row>
        <row r="18">
          <cell r="J18"/>
        </row>
        <row r="20">
          <cell r="J20"/>
        </row>
      </sheetData>
      <sheetData sheetId="1"/>
      <sheetData sheetId="2"/>
      <sheetData sheetId="3">
        <row r="12">
          <cell r="K12"/>
        </row>
        <row r="13">
          <cell r="K13"/>
        </row>
        <row r="14">
          <cell r="K14"/>
        </row>
        <row r="15">
          <cell r="K15"/>
        </row>
        <row r="16">
          <cell r="K16"/>
        </row>
        <row r="18">
          <cell r="K18">
            <v>0</v>
          </cell>
        </row>
        <row r="20">
          <cell r="K20">
            <v>0</v>
          </cell>
        </row>
      </sheetData>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on I cuatri"/>
      <sheetName val="Inicial"/>
      <sheetName val="Metas Fisicas Sicoin"/>
      <sheetName val="Programación Actual"/>
      <sheetName val="Graficas"/>
      <sheetName val="Hoja1"/>
    </sheetNames>
    <sheetDataSet>
      <sheetData sheetId="0"/>
      <sheetData sheetId="1"/>
      <sheetData sheetId="2"/>
      <sheetData sheetId="3"/>
      <sheetData sheetId="4">
        <row r="2">
          <cell r="D2" t="str">
            <v>Porcentaje de Ejecución</v>
          </cell>
          <cell r="I2" t="str">
            <v xml:space="preserve">Programado </v>
          </cell>
          <cell r="J2" t="str">
            <v>Ejecutado</v>
          </cell>
        </row>
        <row r="3">
          <cell r="C3" t="str">
            <v>Dirección y Coordinación</v>
          </cell>
          <cell r="D3">
            <v>0.66666666666666663</v>
          </cell>
          <cell r="H3" t="str">
            <v>Dirección y Coordinación</v>
          </cell>
          <cell r="I3">
            <v>12</v>
          </cell>
          <cell r="J3">
            <v>8</v>
          </cell>
        </row>
        <row r="4">
          <cell r="C4" t="str">
            <v>Manejo de Desechos Líquidos</v>
          </cell>
          <cell r="D4">
            <v>0.93249286547145871</v>
          </cell>
          <cell r="H4" t="str">
            <v>Manejo de Desechos Líquidos</v>
          </cell>
          <cell r="I4">
            <v>4656930</v>
          </cell>
          <cell r="J4">
            <v>4342554</v>
          </cell>
        </row>
        <row r="5">
          <cell r="C5" t="str">
            <v>Limpieza del Lago</v>
          </cell>
          <cell r="D5">
            <v>1.0773813953488371</v>
          </cell>
          <cell r="H5" t="str">
            <v>Limpieza del Lago</v>
          </cell>
          <cell r="I5">
            <v>43000</v>
          </cell>
          <cell r="J5">
            <v>46327.4</v>
          </cell>
        </row>
        <row r="6">
          <cell r="C6" t="str">
            <v>Control Ambiental</v>
          </cell>
          <cell r="D6">
            <v>0.75</v>
          </cell>
          <cell r="H6" t="str">
            <v>Control Ambiental</v>
          </cell>
          <cell r="I6">
            <v>12</v>
          </cell>
          <cell r="J6">
            <v>9</v>
          </cell>
        </row>
        <row r="7">
          <cell r="C7" t="str">
            <v>Manejo de Desechos Sólidos</v>
          </cell>
          <cell r="D7">
            <v>0.89230769230769236</v>
          </cell>
          <cell r="H7" t="str">
            <v>Manejo de Desechos Sólios</v>
          </cell>
          <cell r="I7">
            <v>65</v>
          </cell>
          <cell r="J7">
            <v>58</v>
          </cell>
        </row>
        <row r="8">
          <cell r="C8" t="str">
            <v>Educación Ambiental</v>
          </cell>
          <cell r="D8">
            <v>0.32003333333333334</v>
          </cell>
          <cell r="H8" t="str">
            <v>Educación Ambiental</v>
          </cell>
          <cell r="I8">
            <v>30000</v>
          </cell>
          <cell r="J8">
            <v>9601</v>
          </cell>
        </row>
        <row r="9">
          <cell r="C9" t="str">
            <v>Reingeniería Industrial y Agroindustrial</v>
          </cell>
          <cell r="D9">
            <v>0.78</v>
          </cell>
          <cell r="H9" t="str">
            <v>Reingeniería Industrial y Agroindustrial</v>
          </cell>
          <cell r="I9">
            <v>350</v>
          </cell>
          <cell r="J9">
            <v>273</v>
          </cell>
        </row>
        <row r="10">
          <cell r="C10" t="str">
            <v>Forestal (Conservación de Suelos)</v>
          </cell>
          <cell r="D10">
            <v>0.46666666666666667</v>
          </cell>
          <cell r="H10" t="str">
            <v>Forestal (Conservación de Suelos)</v>
          </cell>
          <cell r="I10">
            <v>15</v>
          </cell>
          <cell r="J10">
            <v>7</v>
          </cell>
        </row>
        <row r="11">
          <cell r="C11" t="str">
            <v>Forestal (Reforestación)</v>
          </cell>
          <cell r="D11">
            <v>0.86315789473684212</v>
          </cell>
          <cell r="H11" t="str">
            <v>Forestal (Reforestación)</v>
          </cell>
          <cell r="I11">
            <v>95</v>
          </cell>
          <cell r="J11">
            <v>82</v>
          </cell>
        </row>
        <row r="12">
          <cell r="C12" t="str">
            <v>Retención de sólidos, sedimentos</v>
          </cell>
          <cell r="D12">
            <v>0.97272479670051748</v>
          </cell>
          <cell r="H12" t="str">
            <v>Retención de sólidos, sedimentos</v>
          </cell>
          <cell r="I12">
            <v>102804</v>
          </cell>
          <cell r="J12">
            <v>100000</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Subproducto"/>
      <sheetName val="Sin nomina"/>
      <sheetName val="Hoja1"/>
      <sheetName val="Presupuesto 2016"/>
    </sheetNames>
    <sheetDataSet>
      <sheetData sheetId="0"/>
      <sheetData sheetId="1">
        <row r="4">
          <cell r="F4" t="str">
            <v>Vigente</v>
          </cell>
          <cell r="G4" t="str">
            <v>Devengado</v>
          </cell>
        </row>
        <row r="5">
          <cell r="B5" t="str">
            <v>001</v>
          </cell>
          <cell r="F5">
            <v>13942163</v>
          </cell>
          <cell r="G5">
            <v>1213292.8799999999</v>
          </cell>
        </row>
        <row r="6">
          <cell r="B6" t="str">
            <v>002</v>
          </cell>
          <cell r="F6">
            <v>9333291</v>
          </cell>
          <cell r="G6">
            <v>656647.67000000004</v>
          </cell>
        </row>
        <row r="7">
          <cell r="B7" t="str">
            <v>004</v>
          </cell>
          <cell r="F7">
            <v>2598098</v>
          </cell>
          <cell r="G7">
            <v>22250</v>
          </cell>
        </row>
        <row r="8">
          <cell r="B8" t="str">
            <v>005</v>
          </cell>
          <cell r="F8">
            <v>3426448</v>
          </cell>
          <cell r="G8">
            <v>261860.45</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Subproducto"/>
      <sheetName val="Hoja1"/>
      <sheetName val="Presupuesto 2016"/>
    </sheetNames>
    <sheetDataSet>
      <sheetData sheetId="0"/>
      <sheetData sheetId="1">
        <row r="4">
          <cell r="F4" t="str">
            <v>Vigente</v>
          </cell>
          <cell r="G4" t="str">
            <v>Devengado</v>
          </cell>
        </row>
        <row r="5">
          <cell r="B5" t="str">
            <v>001</v>
          </cell>
          <cell r="F5">
            <v>13260118</v>
          </cell>
          <cell r="G5">
            <v>3624647.0799999996</v>
          </cell>
        </row>
        <row r="6">
          <cell r="B6" t="str">
            <v>002</v>
          </cell>
          <cell r="F6">
            <v>9533434</v>
          </cell>
          <cell r="G6">
            <v>1584121.96</v>
          </cell>
        </row>
        <row r="7">
          <cell r="B7" t="str">
            <v>004</v>
          </cell>
          <cell r="F7">
            <v>3055000</v>
          </cell>
          <cell r="G7">
            <v>20814.509999999998</v>
          </cell>
        </row>
        <row r="8">
          <cell r="B8" t="str">
            <v>005</v>
          </cell>
          <cell r="F8">
            <v>3451448</v>
          </cell>
          <cell r="G8">
            <v>878855.38</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Subproducto"/>
      <sheetName val="Hoja1"/>
      <sheetName val="Presupuesto 2016"/>
    </sheetNames>
    <sheetDataSet>
      <sheetData sheetId="0"/>
      <sheetData sheetId="1">
        <row r="4">
          <cell r="F4" t="str">
            <v>Vigente</v>
          </cell>
          <cell r="G4" t="str">
            <v>Devengado</v>
          </cell>
        </row>
        <row r="5">
          <cell r="B5" t="str">
            <v>001</v>
          </cell>
          <cell r="F5">
            <v>13045789</v>
          </cell>
          <cell r="G5">
            <v>1915679.0699999998</v>
          </cell>
        </row>
        <row r="6">
          <cell r="B6" t="str">
            <v>002</v>
          </cell>
          <cell r="F6">
            <v>8721272</v>
          </cell>
          <cell r="G6">
            <v>846617.33000000007</v>
          </cell>
        </row>
        <row r="7">
          <cell r="B7" t="str">
            <v>004</v>
          </cell>
          <cell r="F7">
            <v>4255000</v>
          </cell>
          <cell r="G7">
            <v>0</v>
          </cell>
        </row>
        <row r="8">
          <cell r="B8" t="str">
            <v>005</v>
          </cell>
          <cell r="F8">
            <v>3277939</v>
          </cell>
          <cell r="G8">
            <v>479177.72</v>
          </cell>
        </row>
      </sheetData>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programa"/>
      <sheetName val="Por actividad"/>
      <sheetName val="Por mes"/>
      <sheetName val="Hoja1"/>
      <sheetName val="Presupuesto 2016"/>
    </sheetNames>
    <sheetDataSet>
      <sheetData sheetId="0"/>
      <sheetData sheetId="1">
        <row r="4">
          <cell r="F4" t="str">
            <v>Vigente</v>
          </cell>
          <cell r="G4" t="str">
            <v>Devengado</v>
          </cell>
        </row>
        <row r="5">
          <cell r="B5" t="str">
            <v>001</v>
          </cell>
          <cell r="F5">
            <v>13040795</v>
          </cell>
          <cell r="G5">
            <v>597651.86</v>
          </cell>
        </row>
        <row r="6">
          <cell r="B6" t="str">
            <v>002</v>
          </cell>
          <cell r="F6">
            <v>8726266</v>
          </cell>
          <cell r="G6">
            <v>295971.5</v>
          </cell>
        </row>
        <row r="7">
          <cell r="B7" t="str">
            <v>004</v>
          </cell>
          <cell r="F7">
            <v>4255000</v>
          </cell>
          <cell r="G7">
            <v>0</v>
          </cell>
        </row>
        <row r="8">
          <cell r="B8" t="str">
            <v>005</v>
          </cell>
          <cell r="F8">
            <v>3277939</v>
          </cell>
          <cell r="G8">
            <v>202262.1</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on I cuatri"/>
      <sheetName val="Inicial"/>
      <sheetName val="Metas Fisicas Sicoin"/>
      <sheetName val="Programación Actual"/>
      <sheetName val="Graficas"/>
      <sheetName val="Hoja1"/>
    </sheetNames>
    <sheetDataSet>
      <sheetData sheetId="0"/>
      <sheetData sheetId="1"/>
      <sheetData sheetId="2"/>
      <sheetData sheetId="3"/>
      <sheetData sheetId="4">
        <row r="2">
          <cell r="D2" t="str">
            <v>Porcentaje de Ejecución</v>
          </cell>
          <cell r="I2" t="str">
            <v xml:space="preserve">Programado </v>
          </cell>
          <cell r="J2" t="str">
            <v>Ejecutado</v>
          </cell>
        </row>
        <row r="3">
          <cell r="C3" t="str">
            <v>Dirección y Coordinación</v>
          </cell>
          <cell r="D3">
            <v>0</v>
          </cell>
          <cell r="H3" t="str">
            <v>Dirección y Coordinación</v>
          </cell>
          <cell r="I3">
            <v>12</v>
          </cell>
          <cell r="J3">
            <v>0</v>
          </cell>
        </row>
        <row r="4">
          <cell r="C4" t="str">
            <v>Manejo de Desechos Líquidos</v>
          </cell>
          <cell r="D4">
            <v>8.9768800558266582E-2</v>
          </cell>
          <cell r="H4" t="str">
            <v>Manejo de Desechos Líquidos</v>
          </cell>
          <cell r="I4">
            <v>7790256.7000000002</v>
          </cell>
          <cell r="J4">
            <v>699322</v>
          </cell>
        </row>
        <row r="5">
          <cell r="C5" t="str">
            <v>Limpieza del Lago</v>
          </cell>
          <cell r="D5">
            <v>2.2239086292928909E-3</v>
          </cell>
          <cell r="H5" t="str">
            <v>Limpieza del Lago</v>
          </cell>
          <cell r="I5">
            <v>341291</v>
          </cell>
          <cell r="J5">
            <v>759</v>
          </cell>
        </row>
        <row r="6">
          <cell r="C6" t="str">
            <v>Control Ambiental</v>
          </cell>
          <cell r="D6">
            <v>0</v>
          </cell>
          <cell r="H6" t="str">
            <v>Control Ambiental</v>
          </cell>
          <cell r="I6">
            <v>12</v>
          </cell>
          <cell r="J6">
            <v>0</v>
          </cell>
        </row>
        <row r="7">
          <cell r="C7" t="str">
            <v>Manejo de Desechos Sólidos</v>
          </cell>
          <cell r="D7">
            <v>3.0769230769230771E-2</v>
          </cell>
          <cell r="H7" t="str">
            <v>Manejo de Desechos Sólios</v>
          </cell>
          <cell r="I7">
            <v>65</v>
          </cell>
          <cell r="J7">
            <v>2</v>
          </cell>
        </row>
        <row r="8">
          <cell r="C8" t="str">
            <v>Educación Ambiental</v>
          </cell>
          <cell r="D8">
            <v>0</v>
          </cell>
          <cell r="H8" t="str">
            <v>Educación Ambiental</v>
          </cell>
          <cell r="I8">
            <v>50000</v>
          </cell>
          <cell r="J8">
            <v>0</v>
          </cell>
        </row>
        <row r="9">
          <cell r="C9" t="str">
            <v>Reingeniería Industrial y Agroindustrial</v>
          </cell>
          <cell r="D9">
            <v>0</v>
          </cell>
          <cell r="H9" t="str">
            <v>Ordenamiento Territorial</v>
          </cell>
          <cell r="I9">
            <v>102804</v>
          </cell>
          <cell r="J9">
            <v>0</v>
          </cell>
        </row>
        <row r="10">
          <cell r="C10" t="str">
            <v>Ordenamiento Territorial</v>
          </cell>
          <cell r="D10">
            <v>4.8636239835025876E-5</v>
          </cell>
          <cell r="H10" t="str">
            <v>Forestal (Conservación de Suelos)</v>
          </cell>
          <cell r="I10">
            <v>15</v>
          </cell>
          <cell r="J10">
            <v>0</v>
          </cell>
        </row>
        <row r="11">
          <cell r="C11" t="str">
            <v>Forestal (Conservación de Suelos)</v>
          </cell>
          <cell r="D11">
            <v>0</v>
          </cell>
          <cell r="H11" t="str">
            <v>Forestal (Reforestación)</v>
          </cell>
          <cell r="I11">
            <v>95</v>
          </cell>
          <cell r="J11">
            <v>0</v>
          </cell>
        </row>
        <row r="12">
          <cell r="C12" t="str">
            <v>Forestal (Reforestación)</v>
          </cell>
          <cell r="D12">
            <v>0</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C2:D12" totalsRowShown="0" headerRowDxfId="147" dataDxfId="146" headerRowCellStyle="Normal" dataCellStyle="Normal">
  <tableColumns count="2">
    <tableColumn id="1" xr3:uid="{00000000-0010-0000-0000-000001000000}" name="Metas Físicas" dataDxfId="145" dataCellStyle="Normal">
      <calculatedColumnFormula>#REF!</calculatedColumnFormula>
    </tableColumn>
    <tableColumn id="2" xr3:uid="{00000000-0010-0000-0000-000002000000}" name="Porcentaje de Ejecución" dataDxfId="144">
      <calculatedColumnFormula>#REF!</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C44:D53" totalsRowShown="0" headerRowDxfId="143" dataDxfId="142" headerRowCellStyle="Normal" dataCellStyle="Normal">
  <tableColumns count="2">
    <tableColumn id="1" xr3:uid="{00000000-0010-0000-0100-000001000000}" name="Metas Físicas" dataDxfId="141" dataCellStyle="Normal">
      <calculatedColumnFormula>#REF!</calculatedColumnFormula>
    </tableColumn>
    <tableColumn id="2" xr3:uid="{00000000-0010-0000-0100-000002000000}" name="Porcentaje de Ejecución" dataDxfId="140">
      <calculatedColumnFormula>D3</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4" displayName="Tabla14" ref="H2:J12" totalsRowShown="0" headerRowDxfId="139" dataDxfId="138" headerRowCellStyle="Normal" dataCellStyle="Normal">
  <tableColumns count="3">
    <tableColumn id="1" xr3:uid="{00000000-0010-0000-0200-000001000000}" name="Metas Físicas" dataDxfId="137" dataCellStyle="Normal"/>
    <tableColumn id="2" xr3:uid="{00000000-0010-0000-0200-000002000000}" name="Programado " dataDxfId="136">
      <calculatedColumnFormula>#REF!</calculatedColumnFormula>
    </tableColumn>
    <tableColumn id="3" xr3:uid="{00000000-0010-0000-0200-000003000000}" name="Ejecutado" dataDxfId="135" dataCellStyle="Normal">
      <calculatedColumnFormula>#REF!</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25C1-2A7A-42D8-8D4E-F66E05E657A6}">
  <dimension ref="A1:BO93"/>
  <sheetViews>
    <sheetView showGridLines="0" view="pageBreakPreview" topLeftCell="A28" zoomScale="70" zoomScaleNormal="70" zoomScaleSheetLayoutView="70" workbookViewId="0">
      <selection activeCell="J86" sqref="J86"/>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23" style="1" bestFit="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5.425781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213"/>
      <c r="H1" s="225" t="s">
        <v>8</v>
      </c>
      <c r="I1" s="225"/>
      <c r="J1" s="225"/>
      <c r="K1" s="213"/>
      <c r="L1" s="7"/>
      <c r="M1" s="7"/>
      <c r="N1" s="53"/>
      <c r="O1" s="53"/>
      <c r="P1" s="213"/>
      <c r="Q1" s="213"/>
      <c r="R1" s="213"/>
      <c r="S1" s="213"/>
      <c r="T1" s="213"/>
      <c r="U1" s="213"/>
      <c r="V1" s="213"/>
      <c r="W1" s="213"/>
      <c r="X1" s="213"/>
      <c r="Y1" s="213"/>
      <c r="Z1" s="213"/>
      <c r="AA1" s="213"/>
      <c r="AB1" s="213"/>
      <c r="AC1" s="213"/>
      <c r="AD1" s="213"/>
      <c r="AE1" s="213"/>
      <c r="AF1" s="213"/>
      <c r="AG1" s="213"/>
    </row>
    <row r="2" spans="1:33" s="8" customFormat="1" ht="12" customHeight="1" x14ac:dyDescent="0.2">
      <c r="C2" s="224"/>
      <c r="D2" s="225" t="s">
        <v>19</v>
      </c>
      <c r="E2" s="225"/>
      <c r="F2" s="225"/>
      <c r="G2" s="213"/>
      <c r="H2" s="225" t="s">
        <v>20</v>
      </c>
      <c r="I2" s="225"/>
      <c r="J2" s="225"/>
      <c r="K2" s="225"/>
      <c r="L2" s="225"/>
      <c r="M2" s="225"/>
      <c r="N2" s="225"/>
      <c r="O2" s="225"/>
      <c r="P2" s="225"/>
      <c r="Q2" s="225"/>
      <c r="R2" s="213"/>
      <c r="S2" s="213"/>
      <c r="T2" s="213"/>
      <c r="U2" s="213"/>
      <c r="V2" s="213"/>
      <c r="W2" s="213"/>
      <c r="X2" s="213"/>
      <c r="Y2" s="213"/>
      <c r="Z2" s="213"/>
      <c r="AA2" s="213"/>
      <c r="AB2" s="213"/>
      <c r="AC2" s="213"/>
      <c r="AD2" s="213"/>
      <c r="AE2" s="213"/>
      <c r="AF2" s="213"/>
      <c r="AG2" s="213"/>
    </row>
    <row r="3" spans="1:33" s="8" customFormat="1" ht="12" customHeight="1" x14ac:dyDescent="0.2">
      <c r="C3" s="224"/>
      <c r="D3" s="225" t="s">
        <v>40</v>
      </c>
      <c r="E3" s="225"/>
      <c r="F3" s="225"/>
      <c r="G3" s="213"/>
      <c r="H3" s="225" t="s">
        <v>9</v>
      </c>
      <c r="I3" s="225"/>
      <c r="J3" s="225"/>
      <c r="K3" s="213"/>
      <c r="L3" s="213"/>
      <c r="M3" s="213"/>
      <c r="N3" s="53"/>
      <c r="O3" s="53"/>
      <c r="P3" s="213"/>
      <c r="Q3" s="213"/>
      <c r="R3" s="213"/>
      <c r="S3" s="213"/>
      <c r="T3" s="213"/>
      <c r="U3" s="213"/>
      <c r="V3" s="213"/>
      <c r="W3" s="213"/>
      <c r="X3" s="213"/>
      <c r="Y3" s="213"/>
      <c r="Z3" s="213"/>
      <c r="AA3" s="213"/>
      <c r="AB3" s="213"/>
      <c r="AC3" s="213"/>
      <c r="AD3" s="213"/>
      <c r="AE3" s="213"/>
      <c r="AF3" s="213"/>
      <c r="AG3" s="213"/>
    </row>
    <row r="5" spans="1:33" ht="21" x14ac:dyDescent="0.35">
      <c r="B5" s="226" t="s">
        <v>51</v>
      </c>
      <c r="C5" s="226"/>
      <c r="D5" s="226"/>
      <c r="E5" s="226"/>
      <c r="F5" s="226"/>
      <c r="G5" s="226"/>
      <c r="H5" s="226"/>
      <c r="I5" s="226"/>
      <c r="J5" s="226"/>
      <c r="K5" s="226"/>
      <c r="L5" s="226"/>
      <c r="M5" s="226"/>
      <c r="N5" s="226"/>
      <c r="O5" s="227" t="s">
        <v>50</v>
      </c>
      <c r="P5" s="228"/>
      <c r="Q5" s="228"/>
      <c r="R5" s="229"/>
      <c r="S5" s="55"/>
    </row>
    <row r="6" spans="1:33" ht="21" x14ac:dyDescent="0.35">
      <c r="B6" s="226" t="s">
        <v>90</v>
      </c>
      <c r="C6" s="226"/>
      <c r="D6" s="226"/>
      <c r="E6" s="226"/>
      <c r="F6" s="226"/>
      <c r="G6" s="226"/>
      <c r="H6" s="226"/>
      <c r="I6" s="226"/>
      <c r="J6" s="226"/>
      <c r="K6" s="226"/>
      <c r="L6" s="226"/>
      <c r="M6" s="226"/>
      <c r="N6" s="226"/>
      <c r="O6" s="230" t="s">
        <v>65</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214" t="s">
        <v>12</v>
      </c>
      <c r="E9" s="214" t="s">
        <v>13</v>
      </c>
      <c r="F9" s="234"/>
      <c r="G9" s="214" t="s">
        <v>93</v>
      </c>
      <c r="H9" s="214" t="s">
        <v>15</v>
      </c>
      <c r="I9" s="214" t="s">
        <v>16</v>
      </c>
      <c r="J9" s="214" t="s">
        <v>145</v>
      </c>
      <c r="K9" s="214" t="s">
        <v>144</v>
      </c>
      <c r="L9" s="214" t="s">
        <v>91</v>
      </c>
      <c r="M9" s="28" t="s">
        <v>2</v>
      </c>
      <c r="N9" s="28" t="s">
        <v>92</v>
      </c>
      <c r="O9" s="28" t="s">
        <v>115</v>
      </c>
      <c r="P9" s="28" t="s">
        <v>39</v>
      </c>
      <c r="Q9" s="234"/>
      <c r="R9" s="234"/>
      <c r="S9" s="241"/>
    </row>
    <row r="10" spans="1:33" ht="51.75" customHeight="1" x14ac:dyDescent="0.25">
      <c r="B10" s="220">
        <v>1</v>
      </c>
      <c r="C10" s="29" t="s">
        <v>24</v>
      </c>
      <c r="D10" s="218" t="s">
        <v>25</v>
      </c>
      <c r="E10" s="218" t="s">
        <v>26</v>
      </c>
      <c r="F10" s="221" t="s">
        <v>27</v>
      </c>
      <c r="G10" s="52" t="s">
        <v>27</v>
      </c>
      <c r="H10" s="32">
        <v>13123671</v>
      </c>
      <c r="I10" s="32">
        <v>16595617</v>
      </c>
      <c r="J10" s="212">
        <v>2869679.63</v>
      </c>
      <c r="K10" s="32">
        <f>+J10+Noviembre!K10</f>
        <v>14769940.809999999</v>
      </c>
      <c r="L10" s="208">
        <v>12</v>
      </c>
      <c r="M10" s="208" t="s">
        <v>52</v>
      </c>
      <c r="N10" s="208">
        <v>3</v>
      </c>
      <c r="O10" s="208">
        <v>3</v>
      </c>
      <c r="P10" s="223">
        <f t="shared" ref="P10:P19" si="0">+O10/N10</f>
        <v>1</v>
      </c>
      <c r="Q10" s="223">
        <f>+O10/N10</f>
        <v>1</v>
      </c>
      <c r="R10" s="35">
        <f>+K10/I10</f>
        <v>0.88999046013173233</v>
      </c>
      <c r="S10" s="48" t="s">
        <v>59</v>
      </c>
    </row>
    <row r="11" spans="1:33" ht="75" x14ac:dyDescent="0.25">
      <c r="A11" s="242"/>
      <c r="B11" s="245">
        <v>2</v>
      </c>
      <c r="C11" s="248" t="s">
        <v>53</v>
      </c>
      <c r="D11" s="250" t="s">
        <v>28</v>
      </c>
      <c r="E11" s="250" t="s">
        <v>26</v>
      </c>
      <c r="F11" s="36" t="s">
        <v>46</v>
      </c>
      <c r="G11" s="52" t="s">
        <v>76</v>
      </c>
      <c r="H11" s="253">
        <v>8670574</v>
      </c>
      <c r="I11" s="253">
        <v>8954101</v>
      </c>
      <c r="J11" s="253">
        <v>1808843.22</v>
      </c>
      <c r="K11" s="253">
        <f>+J11+Noviembre!K11</f>
        <v>8157263.4199999999</v>
      </c>
      <c r="L11" s="37">
        <v>4656930</v>
      </c>
      <c r="M11" s="36" t="s">
        <v>34</v>
      </c>
      <c r="N11" s="209">
        <v>160490</v>
      </c>
      <c r="O11" s="209">
        <v>160489</v>
      </c>
      <c r="P11" s="223">
        <f t="shared" si="0"/>
        <v>0.99999376908218585</v>
      </c>
      <c r="Q11" s="223">
        <f t="shared" ref="Q11:Q19" si="1">+O11/N11</f>
        <v>0.99999376908218585</v>
      </c>
      <c r="R11" s="256">
        <f>+K11/I11</f>
        <v>0.91100864508899326</v>
      </c>
      <c r="S11" s="49" t="s">
        <v>63</v>
      </c>
    </row>
    <row r="12" spans="1:33" ht="119.25" customHeight="1" x14ac:dyDescent="0.25">
      <c r="A12" s="243"/>
      <c r="B12" s="246"/>
      <c r="C12" s="249"/>
      <c r="D12" s="251"/>
      <c r="E12" s="251"/>
      <c r="F12" s="215" t="s">
        <v>29</v>
      </c>
      <c r="G12" s="52" t="s">
        <v>77</v>
      </c>
      <c r="H12" s="254"/>
      <c r="I12" s="254"/>
      <c r="J12" s="254"/>
      <c r="K12" s="254">
        <f>+Agosto!K12+Diciembre!J12</f>
        <v>0</v>
      </c>
      <c r="L12" s="209">
        <v>12</v>
      </c>
      <c r="M12" s="36" t="s">
        <v>52</v>
      </c>
      <c r="N12" s="209">
        <v>1</v>
      </c>
      <c r="O12" s="210">
        <v>2</v>
      </c>
      <c r="P12" s="223">
        <f t="shared" si="0"/>
        <v>2</v>
      </c>
      <c r="Q12" s="223">
        <f t="shared" si="1"/>
        <v>2</v>
      </c>
      <c r="R12" s="257"/>
      <c r="S12" s="49" t="s">
        <v>66</v>
      </c>
    </row>
    <row r="13" spans="1:33" ht="93.75" customHeight="1" x14ac:dyDescent="0.25">
      <c r="A13" s="243"/>
      <c r="B13" s="246"/>
      <c r="C13" s="249"/>
      <c r="D13" s="251"/>
      <c r="E13" s="251"/>
      <c r="F13" s="215" t="s">
        <v>56</v>
      </c>
      <c r="G13" s="52" t="s">
        <v>78</v>
      </c>
      <c r="H13" s="254"/>
      <c r="I13" s="254"/>
      <c r="J13" s="254"/>
      <c r="K13" s="254">
        <f>+Agosto!K13+Diciembre!J13</f>
        <v>0</v>
      </c>
      <c r="L13" s="209">
        <v>53000</v>
      </c>
      <c r="M13" s="36" t="s">
        <v>34</v>
      </c>
      <c r="N13" s="209">
        <v>1302</v>
      </c>
      <c r="O13" s="209">
        <v>1302</v>
      </c>
      <c r="P13" s="223">
        <f t="shared" si="0"/>
        <v>1</v>
      </c>
      <c r="Q13" s="223">
        <f t="shared" si="1"/>
        <v>1</v>
      </c>
      <c r="R13" s="257"/>
      <c r="S13" s="49" t="s">
        <v>63</v>
      </c>
    </row>
    <row r="14" spans="1:33" ht="56.25" x14ac:dyDescent="0.25">
      <c r="A14" s="244"/>
      <c r="B14" s="247"/>
      <c r="C14" s="249"/>
      <c r="D14" s="252"/>
      <c r="E14" s="252"/>
      <c r="F14" s="36" t="s">
        <v>47</v>
      </c>
      <c r="G14" s="52" t="s">
        <v>79</v>
      </c>
      <c r="H14" s="254"/>
      <c r="I14" s="254"/>
      <c r="J14" s="254"/>
      <c r="K14" s="254">
        <f>+Agosto!K14+Diciembre!J14</f>
        <v>0</v>
      </c>
      <c r="L14" s="209">
        <v>65</v>
      </c>
      <c r="M14" s="36" t="s">
        <v>37</v>
      </c>
      <c r="N14" s="209">
        <v>1</v>
      </c>
      <c r="O14" s="209">
        <v>1</v>
      </c>
      <c r="P14" s="223">
        <f t="shared" si="0"/>
        <v>1</v>
      </c>
      <c r="Q14" s="223">
        <f t="shared" si="1"/>
        <v>1</v>
      </c>
      <c r="R14" s="257"/>
      <c r="S14" s="49" t="s">
        <v>63</v>
      </c>
    </row>
    <row r="15" spans="1:33" ht="96" customHeight="1" x14ac:dyDescent="0.25">
      <c r="B15" s="219">
        <v>3</v>
      </c>
      <c r="C15" s="249"/>
      <c r="D15" s="217" t="s">
        <v>30</v>
      </c>
      <c r="E15" s="217" t="s">
        <v>26</v>
      </c>
      <c r="F15" s="215" t="s">
        <v>48</v>
      </c>
      <c r="G15" s="52" t="s">
        <v>80</v>
      </c>
      <c r="H15" s="254"/>
      <c r="I15" s="254"/>
      <c r="J15" s="254"/>
      <c r="K15" s="254">
        <f>+Agosto!K15+Diciembre!J15</f>
        <v>0</v>
      </c>
      <c r="L15" s="209">
        <v>30000</v>
      </c>
      <c r="M15" s="36" t="s">
        <v>36</v>
      </c>
      <c r="N15" s="209">
        <v>10000</v>
      </c>
      <c r="O15" s="209">
        <v>899</v>
      </c>
      <c r="P15" s="223">
        <f t="shared" si="0"/>
        <v>8.9899999999999994E-2</v>
      </c>
      <c r="Q15" s="223">
        <f t="shared" si="1"/>
        <v>8.9899999999999994E-2</v>
      </c>
      <c r="R15" s="257"/>
      <c r="S15" s="49" t="s">
        <v>63</v>
      </c>
    </row>
    <row r="16" spans="1:33" ht="150" x14ac:dyDescent="0.25">
      <c r="B16" s="219"/>
      <c r="C16" s="216"/>
      <c r="D16" s="217" t="s">
        <v>30</v>
      </c>
      <c r="E16" s="217" t="s">
        <v>26</v>
      </c>
      <c r="F16" s="215" t="s">
        <v>61</v>
      </c>
      <c r="G16" s="52" t="s">
        <v>81</v>
      </c>
      <c r="H16" s="255"/>
      <c r="I16" s="255"/>
      <c r="J16" s="255"/>
      <c r="K16" s="255">
        <f>+Agosto!K16+Diciembre!J16</f>
        <v>0</v>
      </c>
      <c r="L16" s="209">
        <v>350</v>
      </c>
      <c r="M16" s="36" t="s">
        <v>60</v>
      </c>
      <c r="N16" s="209">
        <v>22</v>
      </c>
      <c r="O16" s="209">
        <v>22</v>
      </c>
      <c r="P16" s="223">
        <f t="shared" si="0"/>
        <v>1</v>
      </c>
      <c r="Q16" s="223">
        <f t="shared" si="1"/>
        <v>1</v>
      </c>
      <c r="R16" s="258"/>
      <c r="S16" s="49" t="s">
        <v>67</v>
      </c>
    </row>
    <row r="17" spans="2:67" ht="81.75" customHeight="1" x14ac:dyDescent="0.25">
      <c r="B17" s="259">
        <v>4</v>
      </c>
      <c r="C17" s="248" t="s">
        <v>54</v>
      </c>
      <c r="D17" s="250" t="s">
        <v>31</v>
      </c>
      <c r="E17" s="250" t="s">
        <v>26</v>
      </c>
      <c r="F17" s="248" t="s">
        <v>33</v>
      </c>
      <c r="G17" s="52" t="s">
        <v>82</v>
      </c>
      <c r="H17" s="253">
        <v>4255000</v>
      </c>
      <c r="I17" s="253">
        <v>479800</v>
      </c>
      <c r="J17" s="253">
        <v>29850</v>
      </c>
      <c r="K17" s="253">
        <f>+J17+Noviembre!K17</f>
        <v>236764.51</v>
      </c>
      <c r="L17" s="209">
        <v>124608</v>
      </c>
      <c r="M17" s="36" t="s">
        <v>34</v>
      </c>
      <c r="N17" s="209">
        <v>0</v>
      </c>
      <c r="O17" s="209">
        <v>0</v>
      </c>
      <c r="P17" s="223">
        <v>1</v>
      </c>
      <c r="Q17" s="223">
        <v>0</v>
      </c>
      <c r="R17" s="256">
        <f>+K17/I17</f>
        <v>0.49346500625260525</v>
      </c>
      <c r="S17" s="49" t="s">
        <v>68</v>
      </c>
    </row>
    <row r="18" spans="2:67" ht="62.25" hidden="1" customHeight="1" x14ac:dyDescent="0.25">
      <c r="B18" s="260"/>
      <c r="C18" s="261"/>
      <c r="D18" s="252"/>
      <c r="E18" s="252"/>
      <c r="F18" s="261"/>
      <c r="G18" s="52" t="s">
        <v>83</v>
      </c>
      <c r="H18" s="254"/>
      <c r="I18" s="254"/>
      <c r="J18" s="254"/>
      <c r="K18" s="254">
        <f>+Agosto!K18+Diciembre!J18</f>
        <v>37887.1</v>
      </c>
      <c r="L18" s="211">
        <v>1</v>
      </c>
      <c r="M18" s="51" t="s">
        <v>57</v>
      </c>
      <c r="N18" s="211"/>
      <c r="O18" s="211"/>
      <c r="P18" s="223" t="e">
        <f t="shared" si="0"/>
        <v>#DIV/0!</v>
      </c>
      <c r="Q18" s="223" t="e">
        <f t="shared" si="1"/>
        <v>#DIV/0!</v>
      </c>
      <c r="R18" s="265" t="e">
        <f t="shared" ref="R18:R22" si="2">+J18/I18</f>
        <v>#DIV/0!</v>
      </c>
      <c r="S18" s="49" t="s">
        <v>68</v>
      </c>
    </row>
    <row r="19" spans="2:67" ht="90.75" customHeight="1" x14ac:dyDescent="0.25">
      <c r="B19" s="259">
        <v>5</v>
      </c>
      <c r="C19" s="248" t="s">
        <v>55</v>
      </c>
      <c r="D19" s="250" t="s">
        <v>32</v>
      </c>
      <c r="E19" s="250" t="s">
        <v>26</v>
      </c>
      <c r="F19" s="248" t="s">
        <v>33</v>
      </c>
      <c r="G19" s="52" t="s">
        <v>84</v>
      </c>
      <c r="H19" s="253">
        <v>3250755</v>
      </c>
      <c r="I19" s="253">
        <v>3270482</v>
      </c>
      <c r="J19" s="253">
        <v>608297.99</v>
      </c>
      <c r="K19" s="253">
        <f>+J19+Noviembre!K19</f>
        <v>3139619.5299999993</v>
      </c>
      <c r="L19" s="38">
        <v>15</v>
      </c>
      <c r="M19" s="36" t="s">
        <v>38</v>
      </c>
      <c r="N19" s="209">
        <v>1</v>
      </c>
      <c r="O19" s="209">
        <v>1</v>
      </c>
      <c r="P19" s="223">
        <f t="shared" si="0"/>
        <v>1</v>
      </c>
      <c r="Q19" s="223">
        <f t="shared" si="1"/>
        <v>1</v>
      </c>
      <c r="R19" s="256">
        <f>+K19/I19</f>
        <v>0.95998679399550257</v>
      </c>
      <c r="S19" s="49" t="s">
        <v>69</v>
      </c>
    </row>
    <row r="20" spans="2:67" ht="90" customHeight="1" x14ac:dyDescent="0.25">
      <c r="B20" s="262"/>
      <c r="C20" s="249"/>
      <c r="D20" s="251"/>
      <c r="E20" s="251"/>
      <c r="F20" s="249"/>
      <c r="G20" s="52" t="s">
        <v>85</v>
      </c>
      <c r="H20" s="254"/>
      <c r="I20" s="254"/>
      <c r="J20" s="254"/>
      <c r="K20" s="254">
        <f>+Agosto!K20+Diciembre!J20</f>
        <v>1350</v>
      </c>
      <c r="L20" s="38">
        <v>95</v>
      </c>
      <c r="M20" s="36" t="s">
        <v>38</v>
      </c>
      <c r="N20" s="209">
        <v>0</v>
      </c>
      <c r="O20" s="209">
        <v>0</v>
      </c>
      <c r="P20" s="223">
        <v>1</v>
      </c>
      <c r="Q20" s="223">
        <v>0</v>
      </c>
      <c r="R20" s="265" t="e">
        <f t="shared" si="2"/>
        <v>#DIV/0!</v>
      </c>
      <c r="S20" s="49" t="s">
        <v>68</v>
      </c>
    </row>
    <row r="21" spans="2:67" ht="3.75" customHeight="1" x14ac:dyDescent="0.25">
      <c r="B21" s="4"/>
      <c r="C21" s="5"/>
      <c r="D21" s="11"/>
      <c r="E21" s="10"/>
      <c r="F21" s="5"/>
      <c r="G21" s="44"/>
      <c r="H21" s="19"/>
      <c r="I21" s="20"/>
      <c r="J21" s="21"/>
      <c r="K21" s="21"/>
      <c r="L21" s="5"/>
      <c r="M21" s="5"/>
      <c r="N21" s="12"/>
      <c r="O21" s="12"/>
      <c r="P21" s="12"/>
      <c r="Q21" s="5"/>
      <c r="R21" s="256">
        <f>+K22/I22</f>
        <v>0.8990725382252559</v>
      </c>
      <c r="S21" s="6"/>
    </row>
    <row r="22" spans="2:67" ht="15.75" x14ac:dyDescent="0.25">
      <c r="D22" s="26"/>
      <c r="H22" s="22">
        <f>SUM(H10:H20)</f>
        <v>29300000</v>
      </c>
      <c r="I22" s="22">
        <f>SUM(I10:I20)</f>
        <v>29300000</v>
      </c>
      <c r="J22" s="22">
        <f>SUM(J10:J20)</f>
        <v>5316670.84</v>
      </c>
      <c r="K22" s="22">
        <f>SUM(K10:K20)</f>
        <v>26342825.369999997</v>
      </c>
      <c r="L22" s="198"/>
      <c r="R22" s="265">
        <f t="shared" si="2"/>
        <v>0.18145634266211605</v>
      </c>
    </row>
    <row r="23" spans="2:67" x14ac:dyDescent="0.25">
      <c r="B23" t="s">
        <v>148</v>
      </c>
      <c r="K23" s="179"/>
      <c r="L23" s="199"/>
      <c r="T23" s="263" t="s">
        <v>49</v>
      </c>
      <c r="U23" s="263"/>
      <c r="V23" s="263"/>
      <c r="W23" s="263"/>
    </row>
    <row r="24" spans="2:67" x14ac:dyDescent="0.25">
      <c r="K24" s="179"/>
      <c r="L24" s="199"/>
      <c r="T24" s="222"/>
      <c r="U24" s="222"/>
      <c r="V24" s="222"/>
      <c r="W24" s="222"/>
    </row>
    <row r="25" spans="2:67" ht="18" customHeight="1" x14ac:dyDescent="0.25">
      <c r="T25" s="18"/>
      <c r="U25" s="264" t="s">
        <v>41</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18" customHeight="1" x14ac:dyDescent="0.25">
      <c r="B26" s="9"/>
      <c r="T26" s="13"/>
      <c r="U26" s="264" t="s">
        <v>42</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75" customHeight="1" x14ac:dyDescent="0.25">
      <c r="F27" s="268" t="s">
        <v>21</v>
      </c>
      <c r="G27" s="268"/>
      <c r="H27" s="268"/>
      <c r="I27" s="268"/>
      <c r="J27" s="268"/>
      <c r="K27" s="268"/>
      <c r="L27" s="268"/>
      <c r="M27" s="268"/>
      <c r="N27" s="268"/>
      <c r="T27" s="14"/>
      <c r="U27" s="264" t="s">
        <v>43</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21" customHeight="1" x14ac:dyDescent="0.25">
      <c r="F28" s="268"/>
      <c r="G28" s="268"/>
      <c r="H28" s="268"/>
      <c r="I28" s="268"/>
      <c r="J28" s="268"/>
      <c r="K28" s="268"/>
      <c r="L28" s="268"/>
      <c r="M28" s="268"/>
      <c r="N28" s="268"/>
      <c r="T28" s="15"/>
      <c r="U28" s="264" t="s">
        <v>44</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18" customHeight="1" x14ac:dyDescent="0.25">
      <c r="F29" s="269" t="str">
        <f>O6</f>
        <v>DICIEMBRE</v>
      </c>
      <c r="G29" s="269"/>
      <c r="H29" s="269"/>
      <c r="I29" s="269"/>
      <c r="J29" s="269"/>
      <c r="K29" s="269"/>
      <c r="L29" s="269"/>
      <c r="M29" s="269"/>
      <c r="N29" s="269"/>
      <c r="T29" s="16"/>
      <c r="U29" s="264" t="s">
        <v>45</v>
      </c>
      <c r="V29" s="264"/>
      <c r="W29" s="264"/>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row>
    <row r="30" spans="2:67" ht="30" customHeight="1" x14ac:dyDescent="0.25">
      <c r="C30" s="266" t="s">
        <v>58</v>
      </c>
      <c r="D30" s="266"/>
      <c r="E30" s="266"/>
      <c r="L30" s="267" t="s">
        <v>22</v>
      </c>
      <c r="M30" s="267"/>
      <c r="N30" s="267"/>
    </row>
    <row r="34" spans="1:67" x14ac:dyDescent="0.25">
      <c r="N34" s="1"/>
      <c r="O34" s="1"/>
    </row>
    <row r="35" spans="1:67" x14ac:dyDescent="0.25">
      <c r="N35" s="1"/>
      <c r="O35" s="1"/>
    </row>
    <row r="36" spans="1:67" x14ac:dyDescent="0.25">
      <c r="N36" s="1"/>
      <c r="O36" s="1"/>
    </row>
    <row r="37" spans="1:67" x14ac:dyDescent="0.25">
      <c r="N37" s="1"/>
      <c r="O37" s="1"/>
    </row>
    <row r="38" spans="1:67" x14ac:dyDescent="0.25">
      <c r="N38" s="1"/>
      <c r="O38" s="1"/>
    </row>
    <row r="39" spans="1:67" x14ac:dyDescent="0.25">
      <c r="N39" s="1"/>
      <c r="O39" s="1"/>
    </row>
    <row r="40" spans="1:67" x14ac:dyDescent="0.25">
      <c r="N40" s="1"/>
      <c r="O40" s="1"/>
    </row>
    <row r="41" spans="1:67" x14ac:dyDescent="0.25">
      <c r="N41" s="1"/>
      <c r="O41" s="1"/>
    </row>
    <row r="42" spans="1:67" x14ac:dyDescent="0.25">
      <c r="N42" s="1"/>
      <c r="O42" s="1"/>
    </row>
    <row r="43" spans="1:67" x14ac:dyDescent="0.25">
      <c r="N43" s="1"/>
      <c r="O43" s="1"/>
    </row>
    <row r="44" spans="1:67" x14ac:dyDescent="0.25">
      <c r="N44" s="1"/>
      <c r="O44" s="1"/>
    </row>
    <row r="45" spans="1:67" s="1" customFormat="1" x14ac:dyDescent="0.25">
      <c r="A45"/>
      <c r="B45"/>
      <c r="AH45"/>
      <c r="AI45"/>
      <c r="AJ45"/>
      <c r="AK45"/>
      <c r="AL45"/>
      <c r="AM45"/>
      <c r="AN45"/>
      <c r="AO45"/>
      <c r="AP45"/>
      <c r="AQ45"/>
      <c r="AR45"/>
      <c r="AS45"/>
      <c r="AT45"/>
      <c r="AU45"/>
      <c r="AV45"/>
      <c r="AW45"/>
      <c r="AX45"/>
      <c r="AY45"/>
      <c r="AZ45"/>
      <c r="BA45"/>
      <c r="BB45"/>
      <c r="BC45"/>
      <c r="BD45"/>
      <c r="BE45"/>
      <c r="BF45"/>
      <c r="BG45"/>
      <c r="BH45"/>
      <c r="BI45"/>
      <c r="BJ45"/>
      <c r="BK45"/>
      <c r="BL45"/>
      <c r="BM45"/>
      <c r="BN45"/>
      <c r="BO45"/>
    </row>
    <row r="46" spans="1:67" s="1" customFormat="1" x14ac:dyDescent="0.25">
      <c r="A46"/>
      <c r="B46"/>
      <c r="AH46"/>
      <c r="AI46"/>
      <c r="AJ46"/>
      <c r="AK46"/>
      <c r="AL46"/>
      <c r="AM46"/>
      <c r="AN46"/>
      <c r="AO46"/>
      <c r="AP46"/>
      <c r="AQ46"/>
      <c r="AR46"/>
      <c r="AS46"/>
      <c r="AT46"/>
      <c r="AU46"/>
      <c r="AV46"/>
      <c r="AW46"/>
      <c r="AX46"/>
      <c r="AY46"/>
      <c r="AZ46"/>
      <c r="BA46"/>
      <c r="BB46"/>
      <c r="BC46"/>
      <c r="BD46"/>
      <c r="BE46"/>
      <c r="BF46"/>
      <c r="BG46"/>
      <c r="BH46"/>
      <c r="BI46"/>
      <c r="BJ46"/>
      <c r="BK46"/>
      <c r="BL46"/>
      <c r="BM46"/>
      <c r="BN46"/>
      <c r="BO46"/>
    </row>
    <row r="47" spans="1:67" s="1" customFormat="1" x14ac:dyDescent="0.25">
      <c r="A47"/>
      <c r="B47"/>
      <c r="AH47"/>
      <c r="AI47"/>
      <c r="AJ47"/>
      <c r="AK47"/>
      <c r="AL47"/>
      <c r="AM47"/>
      <c r="AN47"/>
      <c r="AO47"/>
      <c r="AP47"/>
      <c r="AQ47"/>
      <c r="AR47"/>
      <c r="AS47"/>
      <c r="AT47"/>
      <c r="AU47"/>
      <c r="AV47"/>
      <c r="AW47"/>
      <c r="AX47"/>
      <c r="AY47"/>
      <c r="AZ47"/>
      <c r="BA47"/>
      <c r="BB47"/>
      <c r="BC47"/>
      <c r="BD47"/>
      <c r="BE47"/>
      <c r="BF47"/>
      <c r="BG47"/>
      <c r="BH47"/>
      <c r="BI47"/>
      <c r="BJ47"/>
      <c r="BK47"/>
      <c r="BL47"/>
      <c r="BM47"/>
      <c r="BN47"/>
      <c r="BO47"/>
    </row>
    <row r="48" spans="1:67" s="1" customFormat="1" x14ac:dyDescent="0.25">
      <c r="A48"/>
      <c r="B48"/>
      <c r="AH48"/>
      <c r="AI48"/>
      <c r="AJ48"/>
      <c r="AK48"/>
      <c r="AL48"/>
      <c r="AM48"/>
      <c r="AN48"/>
      <c r="AO48"/>
      <c r="AP48"/>
      <c r="AQ48"/>
      <c r="AR48"/>
      <c r="AS48"/>
      <c r="AT48"/>
      <c r="AU48"/>
      <c r="AV48"/>
      <c r="AW48"/>
      <c r="AX48"/>
      <c r="AY48"/>
      <c r="AZ48"/>
      <c r="BA48"/>
      <c r="BB48"/>
      <c r="BC48"/>
      <c r="BD48"/>
      <c r="BE48"/>
      <c r="BF48"/>
      <c r="BG48"/>
      <c r="BH48"/>
      <c r="BI48"/>
      <c r="BJ48"/>
      <c r="BK48"/>
      <c r="BL48"/>
      <c r="BM48"/>
      <c r="BN48"/>
      <c r="BO48"/>
    </row>
    <row r="49" spans="1:67" s="1" customFormat="1" x14ac:dyDescent="0.25">
      <c r="A49"/>
      <c r="B49"/>
      <c r="AH49"/>
      <c r="AI49"/>
      <c r="AJ49"/>
      <c r="AK49"/>
      <c r="AL49"/>
      <c r="AM49"/>
      <c r="AN49"/>
      <c r="AO49"/>
      <c r="AP49"/>
      <c r="AQ49"/>
      <c r="AR49"/>
      <c r="AS49"/>
      <c r="AT49"/>
      <c r="AU49"/>
      <c r="AV49"/>
      <c r="AW49"/>
      <c r="AX49"/>
      <c r="AY49"/>
      <c r="AZ49"/>
      <c r="BA49"/>
      <c r="BB49"/>
      <c r="BC49"/>
      <c r="BD49"/>
      <c r="BE49"/>
      <c r="BF49"/>
      <c r="BG49"/>
      <c r="BH49"/>
      <c r="BI49"/>
      <c r="BJ49"/>
      <c r="BK49"/>
      <c r="BL49"/>
      <c r="BM49"/>
      <c r="BN49"/>
      <c r="BO49"/>
    </row>
    <row r="50" spans="1:67" s="1" customFormat="1" ht="46.5" customHeight="1" x14ac:dyDescent="0.25">
      <c r="A50"/>
      <c r="B50"/>
      <c r="AH50"/>
      <c r="AI50"/>
      <c r="AJ50"/>
      <c r="AK50"/>
      <c r="AL50"/>
      <c r="AM50"/>
      <c r="AN50"/>
      <c r="AO50"/>
      <c r="AP50"/>
      <c r="AQ50"/>
      <c r="AR50"/>
      <c r="AS50"/>
      <c r="AT50"/>
      <c r="AU50"/>
      <c r="AV50"/>
      <c r="AW50"/>
      <c r="AX50"/>
      <c r="AY50"/>
      <c r="AZ50"/>
      <c r="BA50"/>
      <c r="BB50"/>
      <c r="BC50"/>
      <c r="BD50"/>
      <c r="BE50"/>
      <c r="BF50"/>
      <c r="BG50"/>
      <c r="BH50"/>
      <c r="BI50"/>
      <c r="BJ50"/>
      <c r="BK50"/>
      <c r="BL50"/>
      <c r="BM50"/>
      <c r="BN50"/>
      <c r="BO50"/>
    </row>
    <row r="51" spans="1:67" s="1" customFormat="1" ht="191.25" customHeight="1" x14ac:dyDescent="0.25">
      <c r="A51"/>
      <c r="B51"/>
      <c r="AH51"/>
      <c r="AI51"/>
      <c r="AJ51"/>
      <c r="AK51"/>
      <c r="AL51"/>
      <c r="AM51"/>
      <c r="AN51"/>
      <c r="AO51"/>
      <c r="AP51"/>
      <c r="AQ51"/>
      <c r="AR51"/>
      <c r="AS51"/>
      <c r="AT51"/>
      <c r="AU51"/>
      <c r="AV51"/>
      <c r="AW51"/>
      <c r="AX51"/>
      <c r="AY51"/>
      <c r="AZ51"/>
      <c r="BA51"/>
      <c r="BB51"/>
      <c r="BC51"/>
      <c r="BD51"/>
      <c r="BE51"/>
      <c r="BF51"/>
      <c r="BG51"/>
      <c r="BH51"/>
      <c r="BI51"/>
      <c r="BJ51"/>
      <c r="BK51"/>
      <c r="BL51"/>
      <c r="BM51"/>
      <c r="BN51"/>
      <c r="BO51"/>
    </row>
    <row r="52" spans="1:67" s="1" customFormat="1" ht="15" customHeight="1" x14ac:dyDescent="0.25">
      <c r="A52"/>
      <c r="B52"/>
      <c r="N52" s="3"/>
      <c r="O52" s="3"/>
      <c r="AH52"/>
      <c r="AI52"/>
      <c r="AJ52"/>
      <c r="AK52"/>
      <c r="AL52"/>
      <c r="AM52"/>
      <c r="AN52"/>
      <c r="AO52"/>
      <c r="AP52"/>
      <c r="AQ52"/>
      <c r="AR52"/>
      <c r="AS52"/>
      <c r="AT52"/>
      <c r="AU52"/>
      <c r="AV52"/>
      <c r="AW52"/>
      <c r="AX52"/>
      <c r="AY52"/>
      <c r="AZ52"/>
      <c r="BA52"/>
      <c r="BB52"/>
      <c r="BC52"/>
      <c r="BD52"/>
      <c r="BE52"/>
      <c r="BF52"/>
      <c r="BG52"/>
      <c r="BH52"/>
      <c r="BI52"/>
      <c r="BJ52"/>
      <c r="BK52"/>
      <c r="BL52"/>
      <c r="BM52"/>
      <c r="BN52"/>
      <c r="BO52"/>
    </row>
    <row r="53" spans="1:67" s="1" customFormat="1" ht="15" customHeight="1" x14ac:dyDescent="0.25">
      <c r="A53"/>
      <c r="B53"/>
      <c r="N53" s="3"/>
      <c r="O53" s="3"/>
      <c r="AH53"/>
      <c r="AI53"/>
      <c r="AJ53"/>
      <c r="AK53"/>
      <c r="AL53"/>
      <c r="AM53"/>
      <c r="AN53"/>
      <c r="AO53"/>
      <c r="AP53"/>
      <c r="AQ53"/>
      <c r="AR53"/>
      <c r="AS53"/>
      <c r="AT53"/>
      <c r="AU53"/>
      <c r="AV53"/>
      <c r="AW53"/>
      <c r="AX53"/>
      <c r="AY53"/>
      <c r="AZ53"/>
      <c r="BA53"/>
      <c r="BB53"/>
      <c r="BC53"/>
      <c r="BD53"/>
      <c r="BE53"/>
      <c r="BF53"/>
      <c r="BG53"/>
      <c r="BH53"/>
      <c r="BI53"/>
      <c r="BJ53"/>
      <c r="BK53"/>
      <c r="BL53"/>
      <c r="BM53"/>
      <c r="BN53"/>
      <c r="BO53"/>
    </row>
    <row r="54" spans="1:67" s="1" customFormat="1" ht="15" customHeight="1" x14ac:dyDescent="0.25">
      <c r="A54"/>
      <c r="B54"/>
      <c r="G54" s="271" t="s">
        <v>35</v>
      </c>
      <c r="H54" s="271"/>
      <c r="I54" s="271"/>
      <c r="J54" s="271"/>
      <c r="K54" s="271"/>
      <c r="L54" s="271"/>
      <c r="N54" s="3"/>
      <c r="O54" s="3"/>
      <c r="AH54"/>
      <c r="AI54"/>
      <c r="AJ54"/>
      <c r="AK54"/>
      <c r="AL54"/>
      <c r="AM54"/>
      <c r="AN54"/>
      <c r="AO54"/>
      <c r="AP54"/>
      <c r="AQ54"/>
      <c r="AR54"/>
      <c r="AS54"/>
      <c r="AT54"/>
      <c r="AU54"/>
      <c r="AV54"/>
      <c r="AW54"/>
      <c r="AX54"/>
      <c r="AY54"/>
      <c r="AZ54"/>
      <c r="BA54"/>
      <c r="BB54"/>
      <c r="BC54"/>
      <c r="BD54"/>
      <c r="BE54"/>
      <c r="BF54"/>
      <c r="BG54"/>
      <c r="BH54"/>
      <c r="BI54"/>
      <c r="BJ54"/>
      <c r="BK54"/>
      <c r="BL54"/>
      <c r="BM54"/>
      <c r="BN54"/>
      <c r="BO54"/>
    </row>
    <row r="55" spans="1:67" s="1" customFormat="1" ht="4.5" customHeight="1" x14ac:dyDescent="0.25">
      <c r="A55"/>
      <c r="B55"/>
      <c r="G55" s="271"/>
      <c r="H55" s="271"/>
      <c r="I55" s="271"/>
      <c r="J55" s="271"/>
      <c r="K55" s="271"/>
      <c r="L55" s="271"/>
      <c r="N55" s="3"/>
      <c r="O55" s="3"/>
      <c r="AH55"/>
      <c r="AI55"/>
      <c r="AJ55"/>
      <c r="AK55"/>
      <c r="AL55"/>
      <c r="AM55"/>
      <c r="AN55"/>
      <c r="AO55"/>
      <c r="AP55"/>
      <c r="AQ55"/>
      <c r="AR55"/>
      <c r="AS55"/>
      <c r="AT55"/>
      <c r="AU55"/>
      <c r="AV55"/>
      <c r="AW55"/>
      <c r="AX55"/>
      <c r="AY55"/>
      <c r="AZ55"/>
      <c r="BA55"/>
      <c r="BB55"/>
      <c r="BC55"/>
      <c r="BD55"/>
      <c r="BE55"/>
      <c r="BF55"/>
      <c r="BG55"/>
      <c r="BH55"/>
      <c r="BI55"/>
      <c r="BJ55"/>
      <c r="BK55"/>
      <c r="BL55"/>
      <c r="BM55"/>
      <c r="BN55"/>
      <c r="BO55"/>
    </row>
    <row r="56" spans="1:67" s="1" customFormat="1" ht="18.75" customHeight="1" x14ac:dyDescent="0.25">
      <c r="A56"/>
      <c r="B56"/>
      <c r="G56" s="271"/>
      <c r="H56" s="271"/>
      <c r="I56" s="271"/>
      <c r="J56" s="271"/>
      <c r="K56" s="271"/>
      <c r="L56" s="271"/>
      <c r="N56" s="3"/>
      <c r="O56" s="3"/>
      <c r="AH56"/>
      <c r="AI56"/>
      <c r="AJ56"/>
      <c r="AK56"/>
      <c r="AL56"/>
      <c r="AM56"/>
      <c r="AN56"/>
      <c r="AO56"/>
      <c r="AP56"/>
      <c r="AQ56"/>
      <c r="AR56"/>
      <c r="AS56"/>
      <c r="AT56"/>
      <c r="AU56"/>
      <c r="AV56"/>
      <c r="AW56"/>
      <c r="AX56"/>
      <c r="AY56"/>
      <c r="AZ56"/>
      <c r="BA56"/>
      <c r="BB56"/>
      <c r="BC56"/>
      <c r="BD56"/>
      <c r="BE56"/>
      <c r="BF56"/>
      <c r="BG56"/>
      <c r="BH56"/>
      <c r="BI56"/>
      <c r="BJ56"/>
      <c r="BK56"/>
      <c r="BL56"/>
      <c r="BM56"/>
      <c r="BN56"/>
      <c r="BO56"/>
    </row>
    <row r="57" spans="1:67" s="1" customFormat="1" ht="18.75" customHeight="1" x14ac:dyDescent="0.3">
      <c r="A57"/>
      <c r="B57"/>
      <c r="G57" s="272" t="str">
        <f>O6</f>
        <v>DICIEMBRE</v>
      </c>
      <c r="H57" s="272"/>
      <c r="I57" s="272"/>
      <c r="J57" s="272"/>
      <c r="K57" s="272"/>
      <c r="L57" s="272"/>
      <c r="N57" s="3"/>
      <c r="O57" s="3"/>
      <c r="AH57"/>
      <c r="AI57"/>
      <c r="AJ57"/>
      <c r="AK57"/>
      <c r="AL57"/>
      <c r="AM57"/>
      <c r="AN57"/>
      <c r="AO57"/>
      <c r="AP57"/>
      <c r="AQ57"/>
      <c r="AR57"/>
      <c r="AS57"/>
      <c r="AT57"/>
      <c r="AU57"/>
      <c r="AV57"/>
      <c r="AW57"/>
      <c r="AX57"/>
      <c r="AY57"/>
      <c r="AZ57"/>
      <c r="BA57"/>
      <c r="BB57"/>
      <c r="BC57"/>
      <c r="BD57"/>
      <c r="BE57"/>
      <c r="BF57"/>
      <c r="BG57"/>
      <c r="BH57"/>
      <c r="BI57"/>
      <c r="BJ57"/>
      <c r="BK57"/>
      <c r="BL57"/>
      <c r="BM57"/>
      <c r="BN57"/>
      <c r="BO57"/>
    </row>
    <row r="58" spans="1:67" s="1" customFormat="1" ht="22.5" customHeight="1" x14ac:dyDescent="0.25">
      <c r="A58"/>
      <c r="B58"/>
      <c r="N58" s="3"/>
      <c r="O58" s="3"/>
      <c r="AH58"/>
      <c r="AI58"/>
      <c r="AJ58"/>
      <c r="AK58"/>
      <c r="AL58"/>
      <c r="AM58"/>
      <c r="AN58"/>
      <c r="AO58"/>
      <c r="AP58"/>
      <c r="AQ58"/>
      <c r="AR58"/>
      <c r="AS58"/>
      <c r="AT58"/>
      <c r="AU58"/>
      <c r="AV58"/>
      <c r="AW58"/>
      <c r="AX58"/>
      <c r="AY58"/>
      <c r="AZ58"/>
      <c r="BA58"/>
      <c r="BB58"/>
      <c r="BC58"/>
      <c r="BD58"/>
      <c r="BE58"/>
      <c r="BF58"/>
      <c r="BG58"/>
      <c r="BH58"/>
      <c r="BI58"/>
      <c r="BJ58"/>
      <c r="BK58"/>
      <c r="BL58"/>
      <c r="BM58"/>
      <c r="BN58"/>
      <c r="BO58"/>
    </row>
    <row r="59" spans="1:67" s="1" customFormat="1" ht="13.5" customHeight="1" x14ac:dyDescent="0.25">
      <c r="A59"/>
      <c r="B59"/>
      <c r="C59" s="267" t="s">
        <v>155</v>
      </c>
      <c r="D59" s="267"/>
      <c r="E59" s="267"/>
      <c r="L59" s="273" t="s">
        <v>156</v>
      </c>
      <c r="M59" s="273"/>
      <c r="N59" s="273"/>
      <c r="O59" s="3"/>
      <c r="AH59"/>
      <c r="AI59"/>
      <c r="AJ59"/>
      <c r="AK59"/>
      <c r="AL59"/>
      <c r="AM59"/>
      <c r="AN59"/>
      <c r="AO59"/>
      <c r="AP59"/>
      <c r="AQ59"/>
      <c r="AR59"/>
      <c r="AS59"/>
      <c r="AT59"/>
      <c r="AU59"/>
      <c r="AV59"/>
      <c r="AW59"/>
      <c r="AX59"/>
      <c r="AY59"/>
      <c r="AZ59"/>
      <c r="BA59"/>
      <c r="BB59"/>
      <c r="BC59"/>
      <c r="BD59"/>
      <c r="BE59"/>
      <c r="BF59"/>
      <c r="BG59"/>
      <c r="BH59"/>
      <c r="BI59"/>
      <c r="BJ59"/>
      <c r="BK59"/>
      <c r="BL59"/>
      <c r="BM59"/>
      <c r="BN59"/>
      <c r="BO59"/>
    </row>
    <row r="60" spans="1:67" s="1" customFormat="1" ht="30" customHeight="1" x14ac:dyDescent="0.25">
      <c r="A60"/>
      <c r="B60"/>
      <c r="N60" s="3"/>
      <c r="O60" s="3"/>
      <c r="AH60"/>
      <c r="AI60"/>
      <c r="AJ60"/>
      <c r="AK60"/>
      <c r="AL60"/>
      <c r="AM60"/>
      <c r="AN60"/>
      <c r="AO60"/>
      <c r="AP60"/>
      <c r="AQ60"/>
      <c r="AR60"/>
      <c r="AS60"/>
      <c r="AT60"/>
      <c r="AU60"/>
      <c r="AV60"/>
      <c r="AW60"/>
      <c r="AX60"/>
      <c r="AY60"/>
      <c r="AZ60"/>
      <c r="BA60"/>
      <c r="BB60"/>
      <c r="BC60"/>
      <c r="BD60"/>
      <c r="BE60"/>
      <c r="BF60"/>
      <c r="BG60"/>
      <c r="BH60"/>
      <c r="BI60"/>
      <c r="BJ60"/>
      <c r="BK60"/>
      <c r="BL60"/>
      <c r="BM60"/>
      <c r="BN60"/>
      <c r="BO60"/>
    </row>
    <row r="76" spans="1:67" ht="39" customHeight="1" x14ac:dyDescent="0.25"/>
    <row r="77" spans="1:67" s="1" customFormat="1" ht="30" customHeight="1" x14ac:dyDescent="0.25">
      <c r="A77"/>
      <c r="B77"/>
      <c r="N77" s="3"/>
      <c r="O77" s="3"/>
      <c r="AH77"/>
      <c r="AI77"/>
      <c r="AJ77"/>
      <c r="AK77"/>
      <c r="AL77"/>
      <c r="AM77"/>
      <c r="AN77"/>
      <c r="AO77"/>
      <c r="AP77"/>
      <c r="AQ77"/>
      <c r="AR77"/>
      <c r="AS77"/>
      <c r="AT77"/>
      <c r="AU77"/>
      <c r="AV77"/>
      <c r="AW77"/>
      <c r="AX77"/>
      <c r="AY77"/>
      <c r="AZ77"/>
      <c r="BA77"/>
      <c r="BB77"/>
      <c r="BC77"/>
      <c r="BD77"/>
      <c r="BE77"/>
      <c r="BF77"/>
      <c r="BG77"/>
      <c r="BH77"/>
      <c r="BI77"/>
      <c r="BJ77"/>
      <c r="BK77"/>
      <c r="BL77"/>
      <c r="BM77"/>
      <c r="BN77"/>
      <c r="BO77"/>
    </row>
    <row r="80" spans="1:67" s="1" customFormat="1" ht="26.25" customHeight="1" x14ac:dyDescent="0.25">
      <c r="A80"/>
      <c r="B80"/>
      <c r="N80" s="3"/>
      <c r="O80" s="3"/>
      <c r="AH80"/>
      <c r="AI80"/>
      <c r="AJ80"/>
      <c r="AK80"/>
      <c r="AL80"/>
      <c r="AM80"/>
      <c r="AN80"/>
      <c r="AO80"/>
      <c r="AP80"/>
      <c r="AQ80"/>
      <c r="AR80"/>
      <c r="AS80"/>
      <c r="AT80"/>
      <c r="AU80"/>
      <c r="AV80"/>
      <c r="AW80"/>
      <c r="AX80"/>
      <c r="AY80"/>
      <c r="AZ80"/>
      <c r="BA80"/>
      <c r="BB80"/>
      <c r="BC80"/>
      <c r="BD80"/>
      <c r="BE80"/>
      <c r="BF80"/>
      <c r="BG80"/>
      <c r="BH80"/>
      <c r="BI80"/>
      <c r="BJ80"/>
      <c r="BK80"/>
      <c r="BL80"/>
      <c r="BM80"/>
      <c r="BN80"/>
      <c r="BO80"/>
    </row>
    <row r="81" spans="1:67" s="1" customFormat="1" ht="30.75" customHeight="1" x14ac:dyDescent="0.25">
      <c r="A81"/>
      <c r="B81"/>
      <c r="N81" s="3"/>
      <c r="O81" s="3"/>
      <c r="P81" s="263"/>
      <c r="Q81" s="263"/>
      <c r="R81" s="263"/>
      <c r="S81" s="263"/>
      <c r="AH81"/>
      <c r="AI81"/>
      <c r="AJ81"/>
      <c r="AK81"/>
      <c r="AL81"/>
      <c r="AM81"/>
      <c r="AN81"/>
      <c r="AO81"/>
      <c r="AP81"/>
      <c r="AQ81"/>
      <c r="AR81"/>
      <c r="AS81"/>
      <c r="AT81"/>
      <c r="AU81"/>
      <c r="AV81"/>
      <c r="AW81"/>
      <c r="AX81"/>
      <c r="AY81"/>
      <c r="AZ81"/>
      <c r="BA81"/>
      <c r="BB81"/>
      <c r="BC81"/>
      <c r="BD81"/>
      <c r="BE81"/>
      <c r="BF81"/>
      <c r="BG81"/>
      <c r="BH81"/>
      <c r="BI81"/>
      <c r="BJ81"/>
      <c r="BK81"/>
      <c r="BL81"/>
      <c r="BM81"/>
      <c r="BN81"/>
      <c r="BO81"/>
    </row>
    <row r="82" spans="1:67" s="1" customFormat="1" ht="34.5" customHeight="1" x14ac:dyDescent="0.25">
      <c r="A82"/>
      <c r="B82"/>
      <c r="N82" s="3"/>
      <c r="O82" s="3"/>
      <c r="P82" s="263"/>
      <c r="Q82" s="263"/>
      <c r="R82" s="263"/>
      <c r="S82" s="263"/>
      <c r="AH82"/>
      <c r="AI82"/>
      <c r="AJ82"/>
      <c r="AK82"/>
      <c r="AL82"/>
      <c r="AM82"/>
      <c r="AN82"/>
      <c r="AO82"/>
      <c r="AP82"/>
      <c r="AQ82"/>
      <c r="AR82"/>
      <c r="AS82"/>
      <c r="AT82"/>
      <c r="AU82"/>
      <c r="AV82"/>
      <c r="AW82"/>
      <c r="AX82"/>
      <c r="AY82"/>
      <c r="AZ82"/>
      <c r="BA82"/>
      <c r="BB82"/>
      <c r="BC82"/>
      <c r="BD82"/>
      <c r="BE82"/>
      <c r="BF82"/>
      <c r="BG82"/>
      <c r="BH82"/>
      <c r="BI82"/>
      <c r="BJ82"/>
      <c r="BK82"/>
      <c r="BL82"/>
      <c r="BM82"/>
      <c r="BN82"/>
      <c r="BO82"/>
    </row>
    <row r="83" spans="1:67" s="1" customFormat="1" ht="27.75" customHeight="1" x14ac:dyDescent="0.25">
      <c r="A83"/>
      <c r="B83"/>
      <c r="N83" s="3"/>
      <c r="O83" s="3"/>
      <c r="P83" s="263" t="s">
        <v>49</v>
      </c>
      <c r="Q83" s="263"/>
      <c r="R83" s="263"/>
      <c r="S83" s="263"/>
      <c r="AH83"/>
      <c r="AI83"/>
      <c r="AJ83"/>
      <c r="AK83"/>
      <c r="AL83"/>
      <c r="AM83"/>
      <c r="AN83"/>
      <c r="AO83"/>
      <c r="AP83"/>
      <c r="AQ83"/>
      <c r="AR83"/>
      <c r="AS83"/>
      <c r="AT83"/>
      <c r="AU83"/>
      <c r="AV83"/>
      <c r="AW83"/>
      <c r="AX83"/>
      <c r="AY83"/>
      <c r="AZ83"/>
      <c r="BA83"/>
      <c r="BB83"/>
      <c r="BC83"/>
      <c r="BD83"/>
      <c r="BE83"/>
      <c r="BF83"/>
      <c r="BG83"/>
      <c r="BH83"/>
      <c r="BI83"/>
      <c r="BJ83"/>
      <c r="BK83"/>
      <c r="BL83"/>
      <c r="BM83"/>
      <c r="BN83"/>
      <c r="BO83"/>
    </row>
    <row r="84" spans="1:67" s="1" customFormat="1" ht="18" x14ac:dyDescent="0.25">
      <c r="A84"/>
      <c r="B84"/>
      <c r="N84" s="3"/>
      <c r="O84" s="3"/>
      <c r="P84" s="18"/>
      <c r="Q84" s="270" t="s">
        <v>41</v>
      </c>
      <c r="R84" s="270"/>
      <c r="S84" s="270"/>
      <c r="AH84"/>
      <c r="AI84"/>
      <c r="AJ84"/>
      <c r="AK84"/>
      <c r="AL84"/>
      <c r="AM84"/>
      <c r="AN84"/>
      <c r="AO84"/>
      <c r="AP84"/>
      <c r="AQ84"/>
      <c r="AR84"/>
      <c r="AS84"/>
      <c r="AT84"/>
      <c r="AU84"/>
      <c r="AV84"/>
      <c r="AW84"/>
      <c r="AX84"/>
      <c r="AY84"/>
      <c r="AZ84"/>
      <c r="BA84"/>
      <c r="BB84"/>
      <c r="BC84"/>
      <c r="BD84"/>
      <c r="BE84"/>
      <c r="BF84"/>
      <c r="BG84"/>
      <c r="BH84"/>
      <c r="BI84"/>
      <c r="BJ84"/>
      <c r="BK84"/>
      <c r="BL84"/>
      <c r="BM84"/>
      <c r="BN84"/>
      <c r="BO84"/>
    </row>
    <row r="85" spans="1:67" s="1" customFormat="1" ht="18" x14ac:dyDescent="0.25">
      <c r="A85"/>
      <c r="B85"/>
      <c r="N85" s="3"/>
      <c r="O85" s="3"/>
      <c r="P85" s="13"/>
      <c r="Q85" s="270" t="s">
        <v>42</v>
      </c>
      <c r="R85" s="270"/>
      <c r="S85" s="270"/>
      <c r="AH85"/>
      <c r="AI85"/>
      <c r="AJ85"/>
      <c r="AK85"/>
      <c r="AL85"/>
      <c r="AM85"/>
      <c r="AN85"/>
      <c r="AO85"/>
      <c r="AP85"/>
      <c r="AQ85"/>
      <c r="AR85"/>
      <c r="AS85"/>
      <c r="AT85"/>
      <c r="AU85"/>
      <c r="AV85"/>
      <c r="AW85"/>
      <c r="AX85"/>
      <c r="AY85"/>
      <c r="AZ85"/>
      <c r="BA85"/>
      <c r="BB85"/>
      <c r="BC85"/>
      <c r="BD85"/>
      <c r="BE85"/>
      <c r="BF85"/>
      <c r="BG85"/>
      <c r="BH85"/>
      <c r="BI85"/>
      <c r="BJ85"/>
      <c r="BK85"/>
      <c r="BL85"/>
      <c r="BM85"/>
      <c r="BN85"/>
      <c r="BO85"/>
    </row>
    <row r="86" spans="1:67" s="1" customFormat="1" ht="18" x14ac:dyDescent="0.25">
      <c r="A86"/>
      <c r="B86"/>
      <c r="N86" s="3"/>
      <c r="O86" s="3"/>
      <c r="P86" s="14"/>
      <c r="Q86" s="270" t="s">
        <v>43</v>
      </c>
      <c r="R86" s="270"/>
      <c r="S86" s="270"/>
      <c r="AH86"/>
      <c r="AI86"/>
      <c r="AJ86"/>
      <c r="AK86"/>
      <c r="AL86"/>
      <c r="AM86"/>
      <c r="AN86"/>
      <c r="AO86"/>
      <c r="AP86"/>
      <c r="AQ86"/>
      <c r="AR86"/>
      <c r="AS86"/>
      <c r="AT86"/>
      <c r="AU86"/>
      <c r="AV86"/>
      <c r="AW86"/>
      <c r="AX86"/>
      <c r="AY86"/>
      <c r="AZ86"/>
      <c r="BA86"/>
      <c r="BB86"/>
      <c r="BC86"/>
      <c r="BD86"/>
      <c r="BE86"/>
      <c r="BF86"/>
      <c r="BG86"/>
      <c r="BH86"/>
      <c r="BI86"/>
      <c r="BJ86"/>
      <c r="BK86"/>
      <c r="BL86"/>
      <c r="BM86"/>
      <c r="BN86"/>
      <c r="BO86"/>
    </row>
    <row r="87" spans="1:67" s="1" customFormat="1" ht="18" x14ac:dyDescent="0.25">
      <c r="A87"/>
      <c r="B87"/>
      <c r="N87" s="3"/>
      <c r="O87" s="3"/>
      <c r="P87" s="15"/>
      <c r="Q87" s="270" t="s">
        <v>44</v>
      </c>
      <c r="R87" s="270"/>
      <c r="S87" s="270"/>
      <c r="AH87"/>
      <c r="AI87"/>
      <c r="AJ87"/>
      <c r="AK87"/>
      <c r="AL87"/>
      <c r="AM87"/>
      <c r="AN87"/>
      <c r="AO87"/>
      <c r="AP87"/>
      <c r="AQ87"/>
      <c r="AR87"/>
      <c r="AS87"/>
      <c r="AT87"/>
      <c r="AU87"/>
      <c r="AV87"/>
      <c r="AW87"/>
      <c r="AX87"/>
      <c r="AY87"/>
      <c r="AZ87"/>
      <c r="BA87"/>
      <c r="BB87"/>
      <c r="BC87"/>
      <c r="BD87"/>
      <c r="BE87"/>
      <c r="BF87"/>
      <c r="BG87"/>
      <c r="BH87"/>
      <c r="BI87"/>
      <c r="BJ87"/>
      <c r="BK87"/>
      <c r="BL87"/>
      <c r="BM87"/>
      <c r="BN87"/>
      <c r="BO87"/>
    </row>
    <row r="88" spans="1:67" s="1" customFormat="1" ht="25.5" customHeight="1" x14ac:dyDescent="0.25">
      <c r="A88"/>
      <c r="B88"/>
      <c r="N88" s="3"/>
      <c r="O88" s="3"/>
      <c r="P88" s="16"/>
      <c r="Q88" s="270" t="s">
        <v>45</v>
      </c>
      <c r="R88" s="270"/>
      <c r="S88" s="270"/>
      <c r="AH88"/>
      <c r="AI88"/>
      <c r="AJ88"/>
      <c r="AK88"/>
      <c r="AL88"/>
      <c r="AM88"/>
      <c r="AN88"/>
      <c r="AO88"/>
      <c r="AP88"/>
      <c r="AQ88"/>
      <c r="AR88"/>
      <c r="AS88"/>
      <c r="AT88"/>
      <c r="AU88"/>
      <c r="AV88"/>
      <c r="AW88"/>
      <c r="AX88"/>
      <c r="AY88"/>
      <c r="AZ88"/>
      <c r="BA88"/>
      <c r="BB88"/>
      <c r="BC88"/>
      <c r="BD88"/>
      <c r="BE88"/>
      <c r="BF88"/>
      <c r="BG88"/>
      <c r="BH88"/>
      <c r="BI88"/>
      <c r="BJ88"/>
      <c r="BK88"/>
      <c r="BL88"/>
      <c r="BM88"/>
      <c r="BN88"/>
      <c r="BO88"/>
    </row>
    <row r="93" spans="1:67" s="1" customFormat="1" x14ac:dyDescent="0.25">
      <c r="A93"/>
      <c r="B93"/>
      <c r="J93" s="1" t="s">
        <v>62</v>
      </c>
      <c r="N93" s="3"/>
      <c r="O93" s="3"/>
      <c r="AH93"/>
      <c r="AI93"/>
      <c r="AJ93"/>
      <c r="AK93"/>
      <c r="AL93"/>
      <c r="AM93"/>
      <c r="AN93"/>
      <c r="AO93"/>
      <c r="AP93"/>
      <c r="AQ93"/>
      <c r="AR93"/>
      <c r="AS93"/>
      <c r="AT93"/>
      <c r="AU93"/>
      <c r="AV93"/>
      <c r="AW93"/>
      <c r="AX93"/>
      <c r="AY93"/>
      <c r="AZ93"/>
      <c r="BA93"/>
      <c r="BB93"/>
      <c r="BC93"/>
      <c r="BD93"/>
      <c r="BE93"/>
      <c r="BF93"/>
      <c r="BG93"/>
      <c r="BH93"/>
      <c r="BI93"/>
      <c r="BJ93"/>
      <c r="BK93"/>
      <c r="BL93"/>
      <c r="BM93"/>
      <c r="BN93"/>
      <c r="BO93"/>
    </row>
  </sheetData>
  <mergeCells count="73">
    <mergeCell ref="C59:E59"/>
    <mergeCell ref="L59:N59"/>
    <mergeCell ref="P81:S81"/>
    <mergeCell ref="P82:S82"/>
    <mergeCell ref="P83:S83"/>
    <mergeCell ref="U27:W27"/>
    <mergeCell ref="U28:W28"/>
    <mergeCell ref="F29:N29"/>
    <mergeCell ref="U29:W29"/>
    <mergeCell ref="Q88:S88"/>
    <mergeCell ref="G54:L56"/>
    <mergeCell ref="G57:L57"/>
    <mergeCell ref="Q84:S84"/>
    <mergeCell ref="Q85:S85"/>
    <mergeCell ref="Q86:S86"/>
    <mergeCell ref="Q87:S87"/>
    <mergeCell ref="C30:E30"/>
    <mergeCell ref="L30:N30"/>
    <mergeCell ref="J19:J20"/>
    <mergeCell ref="K19:K20"/>
    <mergeCell ref="R19:R20"/>
    <mergeCell ref="H19:H20"/>
    <mergeCell ref="I19:I20"/>
    <mergeCell ref="F27:N28"/>
    <mergeCell ref="T23:W23"/>
    <mergeCell ref="U25:W25"/>
    <mergeCell ref="U26:W26"/>
    <mergeCell ref="R21:R22"/>
    <mergeCell ref="J17:J18"/>
    <mergeCell ref="K17:K18"/>
    <mergeCell ref="R17:R18"/>
    <mergeCell ref="H17:H18"/>
    <mergeCell ref="I17:I18"/>
    <mergeCell ref="B19:B20"/>
    <mergeCell ref="C19:C20"/>
    <mergeCell ref="D19:D20"/>
    <mergeCell ref="E19:E20"/>
    <mergeCell ref="F19:F20"/>
    <mergeCell ref="B17:B18"/>
    <mergeCell ref="C17:C18"/>
    <mergeCell ref="D17:D18"/>
    <mergeCell ref="E17:E18"/>
    <mergeCell ref="F17:F18"/>
    <mergeCell ref="S8:S9"/>
    <mergeCell ref="A11:A14"/>
    <mergeCell ref="B11:B14"/>
    <mergeCell ref="C11:C15"/>
    <mergeCell ref="D11:D14"/>
    <mergeCell ref="E11:E14"/>
    <mergeCell ref="H11:H16"/>
    <mergeCell ref="I11:I16"/>
    <mergeCell ref="J11:J16"/>
    <mergeCell ref="K11:K16"/>
    <mergeCell ref="R11:R16"/>
    <mergeCell ref="B5:N5"/>
    <mergeCell ref="O5:R5"/>
    <mergeCell ref="B6:N6"/>
    <mergeCell ref="O6:R6"/>
    <mergeCell ref="B8:B9"/>
    <mergeCell ref="C8:C9"/>
    <mergeCell ref="D8:E8"/>
    <mergeCell ref="F8:F9"/>
    <mergeCell ref="G8:K8"/>
    <mergeCell ref="L8:P8"/>
    <mergeCell ref="Q8:Q9"/>
    <mergeCell ref="R8:R9"/>
    <mergeCell ref="C1:C3"/>
    <mergeCell ref="D1:F1"/>
    <mergeCell ref="H1:J1"/>
    <mergeCell ref="D2:F2"/>
    <mergeCell ref="H2:Q2"/>
    <mergeCell ref="D3:F3"/>
    <mergeCell ref="H3:J3"/>
  </mergeCells>
  <conditionalFormatting sqref="T25">
    <cfRule type="cellIs" priority="13" operator="greaterThanOrEqual">
      <formula>100</formula>
    </cfRule>
  </conditionalFormatting>
  <conditionalFormatting sqref="P10:P20">
    <cfRule type="cellIs" dxfId="134" priority="5" operator="between">
      <formula>0.7</formula>
      <formula>0.9</formula>
    </cfRule>
    <cfRule type="cellIs" dxfId="133" priority="6" operator="lessThan">
      <formula>0.5</formula>
    </cfRule>
    <cfRule type="cellIs" dxfId="132" priority="7" operator="between">
      <formula>0.5</formula>
      <formula>0.69</formula>
    </cfRule>
    <cfRule type="cellIs" dxfId="131" priority="8" operator="between">
      <formula>0.7</formula>
      <formula>0.89</formula>
    </cfRule>
    <cfRule type="cellIs" dxfId="130" priority="9" operator="between">
      <formula>0.7</formula>
      <formula>0.89</formula>
    </cfRule>
    <cfRule type="cellIs" dxfId="129" priority="10" operator="greaterThan">
      <formula>0.99</formula>
    </cfRule>
    <cfRule type="cellIs" dxfId="128" priority="11" operator="between">
      <formula>0.9</formula>
      <formula>0.99</formula>
    </cfRule>
    <cfRule type="cellIs" dxfId="127" priority="12" operator="greaterThan">
      <formula>1</formula>
    </cfRule>
  </conditionalFormatting>
  <conditionalFormatting sqref="P10:P20">
    <cfRule type="cellIs" dxfId="126" priority="4" operator="between">
      <formula>0.7</formula>
      <formula>0.8999</formula>
    </cfRule>
  </conditionalFormatting>
  <conditionalFormatting sqref="P15:P20">
    <cfRule type="cellIs" dxfId="125" priority="3" operator="between">
      <formula>0.9</formula>
      <formula>0.9999</formula>
    </cfRule>
  </conditionalFormatting>
  <conditionalFormatting sqref="P84">
    <cfRule type="cellIs" priority="2" operator="greaterThanOrEqual">
      <formula>100</formula>
    </cfRule>
  </conditionalFormatting>
  <conditionalFormatting sqref="P10:P20">
    <cfRule type="cellIs" dxfId="124" priority="1" operator="between">
      <formula>0.9</formula>
      <formula>0.9999</formula>
    </cfRule>
  </conditionalFormatting>
  <printOptions horizontalCentered="1" verticalCentered="1"/>
  <pageMargins left="0.35433070866141736" right="0.35433070866141736" top="0.55118110236220474" bottom="0.35433070866141736" header="0.31496062992125984" footer="0.31496062992125984"/>
  <pageSetup scale="40" orientation="landscape" horizontalDpi="4294967293" verticalDpi="4294967293" r:id="rId1"/>
  <rowBreaks count="1" manualBreakCount="1">
    <brk id="26"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N92"/>
  <sheetViews>
    <sheetView showGridLines="0" view="pageBreakPreview" topLeftCell="A61" zoomScale="70" zoomScaleNormal="60" zoomScaleSheetLayoutView="7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 style="1" bestFit="1" customWidth="1"/>
    <col min="12" max="12" width="14.42578125" style="1" customWidth="1"/>
    <col min="13" max="13" width="20.85546875" style="3" bestFit="1" customWidth="1"/>
    <col min="14" max="14" width="14.5703125" style="3" customWidth="1"/>
    <col min="15" max="15" width="15.42578125" style="1" customWidth="1"/>
    <col min="16" max="16" width="11.140625" style="1" bestFit="1" customWidth="1"/>
    <col min="17" max="17" width="11.7109375" style="1" customWidth="1"/>
    <col min="18" max="18" width="33.85546875" style="1" hidden="1" customWidth="1"/>
    <col min="19" max="32" width="11.42578125" style="1"/>
  </cols>
  <sheetData>
    <row r="1" spans="1:32" s="8" customFormat="1" ht="12" customHeight="1" x14ac:dyDescent="0.2">
      <c r="C1" s="224" t="s">
        <v>6</v>
      </c>
      <c r="D1" s="225" t="s">
        <v>7</v>
      </c>
      <c r="E1" s="225"/>
      <c r="F1" s="225"/>
      <c r="G1" s="140"/>
      <c r="H1" s="225" t="s">
        <v>8</v>
      </c>
      <c r="I1" s="225"/>
      <c r="J1" s="225"/>
      <c r="K1" s="7"/>
      <c r="L1" s="7"/>
      <c r="M1" s="53"/>
      <c r="N1" s="53"/>
      <c r="O1" s="140"/>
      <c r="P1" s="140"/>
      <c r="Q1" s="140"/>
      <c r="R1" s="140"/>
      <c r="S1" s="140"/>
      <c r="T1" s="140"/>
      <c r="U1" s="140"/>
      <c r="V1" s="140"/>
      <c r="W1" s="140"/>
      <c r="X1" s="140"/>
      <c r="Y1" s="140"/>
      <c r="Z1" s="140"/>
      <c r="AA1" s="140"/>
      <c r="AB1" s="140"/>
      <c r="AC1" s="140"/>
      <c r="AD1" s="140"/>
      <c r="AE1" s="140"/>
      <c r="AF1" s="140"/>
    </row>
    <row r="2" spans="1:32" s="8" customFormat="1" ht="12" customHeight="1" x14ac:dyDescent="0.2">
      <c r="C2" s="224"/>
      <c r="D2" s="225" t="s">
        <v>19</v>
      </c>
      <c r="E2" s="225"/>
      <c r="F2" s="225"/>
      <c r="G2" s="140"/>
      <c r="H2" s="225" t="s">
        <v>20</v>
      </c>
      <c r="I2" s="225"/>
      <c r="J2" s="225"/>
      <c r="K2" s="225"/>
      <c r="L2" s="225"/>
      <c r="M2" s="225"/>
      <c r="N2" s="225"/>
      <c r="O2" s="225"/>
      <c r="P2" s="225"/>
      <c r="Q2" s="140"/>
      <c r="R2" s="140"/>
      <c r="S2" s="140"/>
      <c r="T2" s="140"/>
      <c r="U2" s="140"/>
      <c r="V2" s="140"/>
      <c r="W2" s="140"/>
      <c r="X2" s="140"/>
      <c r="Y2" s="140"/>
      <c r="Z2" s="140"/>
      <c r="AA2" s="140"/>
      <c r="AB2" s="140"/>
      <c r="AC2" s="140"/>
      <c r="AD2" s="140"/>
      <c r="AE2" s="140"/>
      <c r="AF2" s="140"/>
    </row>
    <row r="3" spans="1:32" s="8" customFormat="1" ht="12" customHeight="1" x14ac:dyDescent="0.2">
      <c r="C3" s="224"/>
      <c r="D3" s="225" t="s">
        <v>40</v>
      </c>
      <c r="E3" s="225"/>
      <c r="F3" s="225"/>
      <c r="G3" s="140"/>
      <c r="H3" s="225" t="s">
        <v>9</v>
      </c>
      <c r="I3" s="225"/>
      <c r="J3" s="225"/>
      <c r="K3" s="140"/>
      <c r="L3" s="140"/>
      <c r="M3" s="53"/>
      <c r="N3" s="53"/>
      <c r="O3" s="140"/>
      <c r="P3" s="140"/>
      <c r="Q3" s="140"/>
      <c r="R3" s="140"/>
      <c r="S3" s="140"/>
      <c r="T3" s="140"/>
      <c r="U3" s="140"/>
      <c r="V3" s="140"/>
      <c r="W3" s="140"/>
      <c r="X3" s="140"/>
      <c r="Y3" s="140"/>
      <c r="Z3" s="140"/>
      <c r="AA3" s="140"/>
      <c r="AB3" s="140"/>
      <c r="AC3" s="140"/>
      <c r="AD3" s="140"/>
      <c r="AE3" s="140"/>
      <c r="AF3" s="140"/>
    </row>
    <row r="5" spans="1:32" ht="21" x14ac:dyDescent="0.35">
      <c r="B5" s="226" t="s">
        <v>51</v>
      </c>
      <c r="C5" s="226"/>
      <c r="D5" s="226"/>
      <c r="E5" s="226"/>
      <c r="F5" s="226"/>
      <c r="G5" s="226"/>
      <c r="H5" s="226"/>
      <c r="I5" s="226"/>
      <c r="J5" s="226"/>
      <c r="K5" s="226"/>
      <c r="L5" s="226"/>
      <c r="M5" s="226"/>
      <c r="N5" s="285" t="s">
        <v>50</v>
      </c>
      <c r="O5" s="286"/>
      <c r="P5" s="286"/>
      <c r="Q5" s="286"/>
      <c r="R5" s="55"/>
    </row>
    <row r="6" spans="1:32" ht="21" x14ac:dyDescent="0.35">
      <c r="B6" s="226" t="s">
        <v>90</v>
      </c>
      <c r="C6" s="226"/>
      <c r="D6" s="226"/>
      <c r="E6" s="226"/>
      <c r="F6" s="226"/>
      <c r="G6" s="226"/>
      <c r="H6" s="226"/>
      <c r="I6" s="226"/>
      <c r="J6" s="226"/>
      <c r="K6" s="226"/>
      <c r="L6" s="226"/>
      <c r="M6" s="226"/>
      <c r="N6" s="230" t="s">
        <v>71</v>
      </c>
      <c r="O6" s="230"/>
      <c r="P6" s="230"/>
      <c r="Q6" s="230"/>
      <c r="R6" s="54"/>
    </row>
    <row r="7" spans="1:32" ht="6" customHeight="1" x14ac:dyDescent="0.25"/>
    <row r="8" spans="1:32" s="2" customFormat="1" ht="32.25" customHeight="1" x14ac:dyDescent="0.25">
      <c r="B8" s="231" t="s">
        <v>1</v>
      </c>
      <c r="C8" s="233" t="s">
        <v>10</v>
      </c>
      <c r="D8" s="235" t="s">
        <v>11</v>
      </c>
      <c r="E8" s="236"/>
      <c r="F8" s="233" t="s">
        <v>14</v>
      </c>
      <c r="G8" s="139"/>
      <c r="H8" s="236" t="s">
        <v>64</v>
      </c>
      <c r="I8" s="236"/>
      <c r="J8" s="237"/>
      <c r="K8" s="238" t="s">
        <v>3</v>
      </c>
      <c r="L8" s="239"/>
      <c r="M8" s="239"/>
      <c r="N8" s="239"/>
      <c r="O8" s="240"/>
      <c r="P8" s="233" t="s">
        <v>0</v>
      </c>
      <c r="Q8" s="233" t="s">
        <v>4</v>
      </c>
      <c r="R8" s="241" t="s">
        <v>18</v>
      </c>
      <c r="S8" s="3"/>
      <c r="T8" s="3"/>
      <c r="U8" s="3"/>
      <c r="V8" s="3"/>
      <c r="W8" s="3"/>
      <c r="X8" s="3"/>
      <c r="Y8" s="3"/>
      <c r="Z8" s="3"/>
      <c r="AA8" s="3"/>
      <c r="AB8" s="3"/>
      <c r="AC8" s="3"/>
      <c r="AD8" s="3"/>
      <c r="AE8" s="3"/>
      <c r="AF8" s="3"/>
    </row>
    <row r="9" spans="1:32" ht="38.25" customHeight="1" x14ac:dyDescent="0.25">
      <c r="B9" s="232"/>
      <c r="C9" s="234"/>
      <c r="D9" s="138" t="s">
        <v>12</v>
      </c>
      <c r="E9" s="138" t="s">
        <v>13</v>
      </c>
      <c r="F9" s="234"/>
      <c r="G9" s="138" t="s">
        <v>93</v>
      </c>
      <c r="H9" s="138" t="s">
        <v>15</v>
      </c>
      <c r="I9" s="138" t="s">
        <v>16</v>
      </c>
      <c r="J9" s="138" t="s">
        <v>17</v>
      </c>
      <c r="K9" s="138" t="s">
        <v>91</v>
      </c>
      <c r="L9" s="28" t="s">
        <v>2</v>
      </c>
      <c r="M9" s="28" t="s">
        <v>92</v>
      </c>
      <c r="N9" s="28" t="s">
        <v>115</v>
      </c>
      <c r="O9" s="28" t="s">
        <v>39</v>
      </c>
      <c r="P9" s="234"/>
      <c r="Q9" s="234"/>
      <c r="R9" s="241"/>
    </row>
    <row r="10" spans="1:32" ht="51.75" customHeight="1" x14ac:dyDescent="0.25">
      <c r="B10" s="135">
        <v>1</v>
      </c>
      <c r="C10" s="29" t="s">
        <v>24</v>
      </c>
      <c r="D10" s="137" t="s">
        <v>25</v>
      </c>
      <c r="E10" s="137" t="s">
        <v>26</v>
      </c>
      <c r="F10" s="136" t="s">
        <v>27</v>
      </c>
      <c r="G10" s="52" t="s">
        <v>27</v>
      </c>
      <c r="H10" s="32">
        <v>13123671</v>
      </c>
      <c r="I10" s="32">
        <v>13040795</v>
      </c>
      <c r="J10" s="32">
        <v>1048384.87</v>
      </c>
      <c r="K10" s="33">
        <v>12</v>
      </c>
      <c r="L10" s="33" t="s">
        <v>52</v>
      </c>
      <c r="M10" s="33">
        <v>0</v>
      </c>
      <c r="N10" s="33">
        <v>0</v>
      </c>
      <c r="O10" s="34">
        <v>0</v>
      </c>
      <c r="P10" s="35">
        <v>0</v>
      </c>
      <c r="Q10" s="35">
        <f>+J10/I10</f>
        <v>8.0392711487298124E-2</v>
      </c>
      <c r="R10" s="48" t="s">
        <v>59</v>
      </c>
    </row>
    <row r="11" spans="1:32" ht="75" x14ac:dyDescent="0.25">
      <c r="A11" s="242"/>
      <c r="B11" s="245">
        <v>2</v>
      </c>
      <c r="C11" s="248" t="s">
        <v>53</v>
      </c>
      <c r="D11" s="250" t="s">
        <v>28</v>
      </c>
      <c r="E11" s="250" t="s">
        <v>26</v>
      </c>
      <c r="F11" s="36" t="s">
        <v>46</v>
      </c>
      <c r="G11" s="52" t="s">
        <v>76</v>
      </c>
      <c r="H11" s="253">
        <v>8670574</v>
      </c>
      <c r="I11" s="253">
        <v>8726266</v>
      </c>
      <c r="J11" s="253">
        <v>400216.9</v>
      </c>
      <c r="K11" s="37">
        <v>7790255.9999999991</v>
      </c>
      <c r="L11" s="36" t="s">
        <v>34</v>
      </c>
      <c r="M11" s="40">
        <v>699321.6</v>
      </c>
      <c r="N11" s="40">
        <v>699322</v>
      </c>
      <c r="O11" s="34">
        <f>+N11/M11</f>
        <v>1.0000005719829046</v>
      </c>
      <c r="P11" s="34">
        <f>+N11/M11</f>
        <v>1.0000005719829046</v>
      </c>
      <c r="Q11" s="256">
        <f>+J11/I11</f>
        <v>4.5863477001503283E-2</v>
      </c>
      <c r="R11" s="49" t="s">
        <v>63</v>
      </c>
    </row>
    <row r="12" spans="1:32" ht="119.25" customHeight="1" x14ac:dyDescent="0.25">
      <c r="A12" s="243"/>
      <c r="B12" s="246"/>
      <c r="C12" s="249"/>
      <c r="D12" s="251"/>
      <c r="E12" s="251"/>
      <c r="F12" s="132" t="s">
        <v>29</v>
      </c>
      <c r="G12" s="52" t="s">
        <v>77</v>
      </c>
      <c r="H12" s="254"/>
      <c r="I12" s="254"/>
      <c r="J12" s="254"/>
      <c r="K12" s="40">
        <v>12</v>
      </c>
      <c r="L12" s="36" t="s">
        <v>52</v>
      </c>
      <c r="M12" s="40">
        <v>1</v>
      </c>
      <c r="N12" s="41">
        <v>1</v>
      </c>
      <c r="O12" s="34">
        <f>+N12/M12</f>
        <v>1</v>
      </c>
      <c r="P12" s="34">
        <f t="shared" ref="P12:P18" si="0">+N12/M12</f>
        <v>1</v>
      </c>
      <c r="Q12" s="257"/>
      <c r="R12" s="49" t="s">
        <v>66</v>
      </c>
    </row>
    <row r="13" spans="1:32" ht="93.75" customHeight="1" x14ac:dyDescent="0.25">
      <c r="A13" s="243"/>
      <c r="B13" s="246"/>
      <c r="C13" s="249"/>
      <c r="D13" s="251"/>
      <c r="E13" s="251"/>
      <c r="F13" s="132" t="s">
        <v>56</v>
      </c>
      <c r="G13" s="52" t="s">
        <v>78</v>
      </c>
      <c r="H13" s="254"/>
      <c r="I13" s="254"/>
      <c r="J13" s="254"/>
      <c r="K13" s="40">
        <v>341291</v>
      </c>
      <c r="L13" s="36" t="s">
        <v>34</v>
      </c>
      <c r="M13" s="40">
        <v>3107.56</v>
      </c>
      <c r="N13" s="40">
        <v>1083</v>
      </c>
      <c r="O13" s="34">
        <f t="shared" ref="O13:O15" si="1">+N13/M13</f>
        <v>0.34850493634877527</v>
      </c>
      <c r="P13" s="34">
        <f t="shared" si="0"/>
        <v>0.34850493634877527</v>
      </c>
      <c r="Q13" s="257"/>
      <c r="R13" s="49" t="s">
        <v>63</v>
      </c>
    </row>
    <row r="14" spans="1:32" ht="56.25" x14ac:dyDescent="0.25">
      <c r="A14" s="244"/>
      <c r="B14" s="247"/>
      <c r="C14" s="249"/>
      <c r="D14" s="252"/>
      <c r="E14" s="252"/>
      <c r="F14" s="36" t="s">
        <v>47</v>
      </c>
      <c r="G14" s="52" t="s">
        <v>79</v>
      </c>
      <c r="H14" s="254"/>
      <c r="I14" s="254"/>
      <c r="J14" s="254"/>
      <c r="K14" s="40">
        <v>65</v>
      </c>
      <c r="L14" s="36" t="s">
        <v>37</v>
      </c>
      <c r="M14" s="40">
        <v>5</v>
      </c>
      <c r="N14" s="40">
        <v>0</v>
      </c>
      <c r="O14" s="34">
        <f t="shared" si="1"/>
        <v>0</v>
      </c>
      <c r="P14" s="34">
        <f t="shared" si="0"/>
        <v>0</v>
      </c>
      <c r="Q14" s="257"/>
      <c r="R14" s="49" t="s">
        <v>63</v>
      </c>
    </row>
    <row r="15" spans="1:32" ht="96" customHeight="1" x14ac:dyDescent="0.25">
      <c r="B15" s="131">
        <v>3</v>
      </c>
      <c r="C15" s="249"/>
      <c r="D15" s="134" t="s">
        <v>30</v>
      </c>
      <c r="E15" s="134" t="s">
        <v>26</v>
      </c>
      <c r="F15" s="132" t="s">
        <v>48</v>
      </c>
      <c r="G15" s="52" t="s">
        <v>80</v>
      </c>
      <c r="H15" s="254"/>
      <c r="I15" s="254"/>
      <c r="J15" s="254"/>
      <c r="K15" s="40">
        <v>50000</v>
      </c>
      <c r="L15" s="36" t="s">
        <v>36</v>
      </c>
      <c r="M15" s="40">
        <v>5000</v>
      </c>
      <c r="N15" s="40">
        <v>360</v>
      </c>
      <c r="O15" s="34">
        <f t="shared" si="1"/>
        <v>7.1999999999999995E-2</v>
      </c>
      <c r="P15" s="34">
        <v>0</v>
      </c>
      <c r="Q15" s="257"/>
      <c r="R15" s="49" t="s">
        <v>63</v>
      </c>
    </row>
    <row r="16" spans="1:32" ht="126.75" customHeight="1" x14ac:dyDescent="0.25">
      <c r="B16" s="131"/>
      <c r="C16" s="133"/>
      <c r="D16" s="134" t="s">
        <v>30</v>
      </c>
      <c r="E16" s="134" t="s">
        <v>26</v>
      </c>
      <c r="F16" s="132" t="s">
        <v>61</v>
      </c>
      <c r="G16" s="52" t="s">
        <v>81</v>
      </c>
      <c r="H16" s="255"/>
      <c r="I16" s="255"/>
      <c r="J16" s="255"/>
      <c r="K16" s="40">
        <v>499</v>
      </c>
      <c r="L16" s="36" t="s">
        <v>60</v>
      </c>
      <c r="M16" s="40">
        <v>50</v>
      </c>
      <c r="N16" s="40">
        <v>0</v>
      </c>
      <c r="O16" s="34">
        <f>+N16/M16</f>
        <v>0</v>
      </c>
      <c r="P16" s="34">
        <f t="shared" si="0"/>
        <v>0</v>
      </c>
      <c r="Q16" s="258"/>
      <c r="R16" s="49" t="s">
        <v>67</v>
      </c>
    </row>
    <row r="17" spans="2:66" ht="81.75" customHeight="1" x14ac:dyDescent="0.25">
      <c r="B17" s="259">
        <v>4</v>
      </c>
      <c r="C17" s="248" t="s">
        <v>54</v>
      </c>
      <c r="D17" s="250" t="s">
        <v>31</v>
      </c>
      <c r="E17" s="250" t="s">
        <v>26</v>
      </c>
      <c r="F17" s="248" t="s">
        <v>33</v>
      </c>
      <c r="G17" s="52" t="s">
        <v>82</v>
      </c>
      <c r="H17" s="253">
        <v>4255000</v>
      </c>
      <c r="I17" s="253">
        <v>4255000</v>
      </c>
      <c r="J17" s="253">
        <v>0</v>
      </c>
      <c r="K17" s="40">
        <v>102804</v>
      </c>
      <c r="L17" s="36" t="s">
        <v>34</v>
      </c>
      <c r="M17" s="40">
        <v>0</v>
      </c>
      <c r="N17" s="40">
        <v>0</v>
      </c>
      <c r="O17" s="34">
        <v>0</v>
      </c>
      <c r="P17" s="34">
        <v>0</v>
      </c>
      <c r="Q17" s="256">
        <f t="shared" ref="Q17:Q20" si="2">+J17/I17</f>
        <v>0</v>
      </c>
      <c r="R17" s="49" t="s">
        <v>68</v>
      </c>
    </row>
    <row r="18" spans="2:66" ht="62.25" hidden="1" customHeight="1" x14ac:dyDescent="0.25">
      <c r="B18" s="260"/>
      <c r="C18" s="261"/>
      <c r="D18" s="252"/>
      <c r="E18" s="252"/>
      <c r="F18" s="261"/>
      <c r="G18" s="52" t="s">
        <v>83</v>
      </c>
      <c r="H18" s="254"/>
      <c r="I18" s="254"/>
      <c r="J18" s="254"/>
      <c r="K18" s="50">
        <v>1</v>
      </c>
      <c r="L18" s="51" t="s">
        <v>57</v>
      </c>
      <c r="M18" s="50">
        <v>1</v>
      </c>
      <c r="N18" s="50">
        <v>0</v>
      </c>
      <c r="O18" s="34">
        <f t="shared" ref="O18:O19" si="3">+N18/M18</f>
        <v>0</v>
      </c>
      <c r="P18" s="34">
        <f t="shared" si="0"/>
        <v>0</v>
      </c>
      <c r="Q18" s="258" t="e">
        <f t="shared" si="2"/>
        <v>#DIV/0!</v>
      </c>
      <c r="R18" s="49" t="s">
        <v>68</v>
      </c>
    </row>
    <row r="19" spans="2:66" ht="90.75" customHeight="1" x14ac:dyDescent="0.25">
      <c r="B19" s="259">
        <v>5</v>
      </c>
      <c r="C19" s="248" t="s">
        <v>55</v>
      </c>
      <c r="D19" s="250" t="s">
        <v>32</v>
      </c>
      <c r="E19" s="250" t="s">
        <v>26</v>
      </c>
      <c r="F19" s="248" t="s">
        <v>33</v>
      </c>
      <c r="G19" s="52" t="s">
        <v>84</v>
      </c>
      <c r="H19" s="253">
        <v>3250755</v>
      </c>
      <c r="I19" s="253">
        <v>3277939</v>
      </c>
      <c r="J19" s="253">
        <v>181658.05</v>
      </c>
      <c r="K19" s="38">
        <v>15</v>
      </c>
      <c r="L19" s="36" t="s">
        <v>38</v>
      </c>
      <c r="M19" s="40">
        <v>3</v>
      </c>
      <c r="N19" s="40">
        <v>0</v>
      </c>
      <c r="O19" s="34">
        <f t="shared" si="3"/>
        <v>0</v>
      </c>
      <c r="P19" s="34">
        <v>0</v>
      </c>
      <c r="Q19" s="256">
        <f t="shared" si="2"/>
        <v>5.5418374167426544E-2</v>
      </c>
      <c r="R19" s="49" t="s">
        <v>69</v>
      </c>
    </row>
    <row r="20" spans="2:66" ht="90" customHeight="1" x14ac:dyDescent="0.25">
      <c r="B20" s="262"/>
      <c r="C20" s="249"/>
      <c r="D20" s="251"/>
      <c r="E20" s="251"/>
      <c r="F20" s="249"/>
      <c r="G20" s="52" t="s">
        <v>85</v>
      </c>
      <c r="H20" s="254"/>
      <c r="I20" s="254"/>
      <c r="J20" s="254"/>
      <c r="K20" s="38">
        <v>95</v>
      </c>
      <c r="L20" s="36" t="s">
        <v>38</v>
      </c>
      <c r="M20" s="40">
        <v>10</v>
      </c>
      <c r="N20" s="40" t="s">
        <v>141</v>
      </c>
      <c r="O20" s="34">
        <v>0.7</v>
      </c>
      <c r="P20" s="34">
        <v>0</v>
      </c>
      <c r="Q20" s="257" t="e">
        <f t="shared" si="2"/>
        <v>#DIV/0!</v>
      </c>
      <c r="R20" s="49" t="s">
        <v>68</v>
      </c>
    </row>
    <row r="21" spans="2:66" ht="3.75" customHeight="1" x14ac:dyDescent="0.25">
      <c r="B21" s="4"/>
      <c r="C21" s="5"/>
      <c r="D21" s="11"/>
      <c r="E21" s="10"/>
      <c r="F21" s="5"/>
      <c r="G21" s="44"/>
      <c r="H21" s="19"/>
      <c r="I21" s="20"/>
      <c r="J21" s="21"/>
      <c r="K21" s="5"/>
      <c r="L21" s="5"/>
      <c r="M21" s="12"/>
      <c r="N21" s="12"/>
      <c r="O21" s="12"/>
      <c r="P21" s="5"/>
      <c r="Q21" s="5"/>
      <c r="R21" s="6"/>
    </row>
    <row r="22" spans="2:66" ht="15.75" x14ac:dyDescent="0.25">
      <c r="D22" s="26"/>
      <c r="H22" s="22">
        <f>SUM(H10:H20)</f>
        <v>29300000</v>
      </c>
      <c r="I22" s="22">
        <f>SUM(I10:I20)</f>
        <v>29300000</v>
      </c>
      <c r="J22" s="22">
        <f>SUM(J10:J20)</f>
        <v>1630259.82</v>
      </c>
    </row>
    <row r="23" spans="2:66" x14ac:dyDescent="0.25">
      <c r="B23" t="s">
        <v>114</v>
      </c>
      <c r="S23" s="263" t="s">
        <v>49</v>
      </c>
      <c r="T23" s="263"/>
      <c r="U23" s="263"/>
      <c r="V23" s="263"/>
    </row>
    <row r="24" spans="2:66" ht="18" customHeight="1" x14ac:dyDescent="0.25">
      <c r="B24" t="s">
        <v>140</v>
      </c>
      <c r="S24" s="18"/>
      <c r="T24" s="264" t="s">
        <v>41</v>
      </c>
      <c r="U24" s="264"/>
      <c r="V24" s="264"/>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row>
    <row r="25" spans="2:66" ht="18" customHeight="1" x14ac:dyDescent="0.25">
      <c r="B25" s="9"/>
      <c r="S25" s="13"/>
      <c r="T25" s="264" t="s">
        <v>42</v>
      </c>
      <c r="U25" s="264"/>
      <c r="V25" s="264"/>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row>
    <row r="26" spans="2:66" ht="21.75" customHeight="1" x14ac:dyDescent="0.25">
      <c r="F26" s="268" t="s">
        <v>21</v>
      </c>
      <c r="G26" s="268"/>
      <c r="H26" s="268"/>
      <c r="I26" s="268"/>
      <c r="J26" s="268"/>
      <c r="K26" s="268"/>
      <c r="L26" s="268"/>
      <c r="M26" s="268"/>
      <c r="S26" s="14"/>
      <c r="T26" s="264" t="s">
        <v>43</v>
      </c>
      <c r="U26" s="264"/>
      <c r="V26" s="264"/>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row>
    <row r="27" spans="2:66" ht="21" customHeight="1" x14ac:dyDescent="0.25">
      <c r="F27" s="268"/>
      <c r="G27" s="268"/>
      <c r="H27" s="268"/>
      <c r="I27" s="268"/>
      <c r="J27" s="268"/>
      <c r="K27" s="268"/>
      <c r="L27" s="268"/>
      <c r="M27" s="268"/>
      <c r="S27" s="15"/>
      <c r="T27" s="264" t="s">
        <v>44</v>
      </c>
      <c r="U27" s="264"/>
      <c r="V27" s="264"/>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row>
    <row r="28" spans="2:66" ht="18" customHeight="1" x14ac:dyDescent="0.25">
      <c r="F28" s="269" t="str">
        <f>N6</f>
        <v>MARZO</v>
      </c>
      <c r="G28" s="269"/>
      <c r="H28" s="269"/>
      <c r="I28" s="269"/>
      <c r="J28" s="269"/>
      <c r="K28" s="269"/>
      <c r="L28" s="269"/>
      <c r="M28" s="269"/>
      <c r="S28" s="16"/>
      <c r="T28" s="264" t="s">
        <v>45</v>
      </c>
      <c r="U28" s="264"/>
      <c r="V28" s="264"/>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row>
    <row r="29" spans="2:66" ht="30" customHeight="1" x14ac:dyDescent="0.25">
      <c r="C29" s="266" t="s">
        <v>58</v>
      </c>
      <c r="D29" s="266"/>
      <c r="E29" s="266"/>
      <c r="K29" s="267" t="s">
        <v>22</v>
      </c>
      <c r="L29" s="267"/>
      <c r="M29" s="267"/>
    </row>
    <row r="49" spans="3:13" ht="46.5" customHeight="1" x14ac:dyDescent="0.25"/>
    <row r="50" spans="3:13" ht="191.25" customHeight="1" x14ac:dyDescent="0.25"/>
    <row r="51" spans="3:13" ht="15" customHeight="1" x14ac:dyDescent="0.25"/>
    <row r="52" spans="3:13" ht="15" customHeight="1" x14ac:dyDescent="0.25"/>
    <row r="53" spans="3:13" ht="15" customHeight="1" x14ac:dyDescent="0.25">
      <c r="G53" s="271" t="s">
        <v>35</v>
      </c>
      <c r="H53" s="271"/>
      <c r="I53" s="271"/>
      <c r="J53" s="271"/>
      <c r="K53" s="271"/>
    </row>
    <row r="54" spans="3:13" ht="4.5" customHeight="1" x14ac:dyDescent="0.25">
      <c r="G54" s="271"/>
      <c r="H54" s="271"/>
      <c r="I54" s="271"/>
      <c r="J54" s="271"/>
      <c r="K54" s="271"/>
    </row>
    <row r="55" spans="3:13" ht="18.75" customHeight="1" x14ac:dyDescent="0.25">
      <c r="G55" s="271"/>
      <c r="H55" s="271"/>
      <c r="I55" s="271"/>
      <c r="J55" s="271"/>
      <c r="K55" s="271"/>
    </row>
    <row r="56" spans="3:13" ht="18.75" customHeight="1" x14ac:dyDescent="0.3">
      <c r="G56" s="272" t="str">
        <f>N6</f>
        <v>MARZO</v>
      </c>
      <c r="H56" s="272"/>
      <c r="I56" s="272"/>
      <c r="J56" s="272"/>
      <c r="K56" s="272"/>
    </row>
    <row r="57" spans="3:13" ht="22.5" customHeight="1" x14ac:dyDescent="0.25"/>
    <row r="58" spans="3:13" ht="13.5" customHeight="1" x14ac:dyDescent="0.25">
      <c r="C58" s="267" t="s">
        <v>23</v>
      </c>
      <c r="D58" s="267"/>
      <c r="E58" s="267"/>
      <c r="K58" s="273" t="s">
        <v>23</v>
      </c>
      <c r="L58" s="273"/>
      <c r="M58" s="273"/>
    </row>
    <row r="59" spans="3:13" ht="30" customHeight="1" x14ac:dyDescent="0.25"/>
    <row r="75" spans="15:18" ht="39" customHeight="1" x14ac:dyDescent="0.25"/>
    <row r="76" spans="15:18" ht="30" customHeight="1" x14ac:dyDescent="0.25"/>
    <row r="79" spans="15:18" ht="26.25" customHeight="1" x14ac:dyDescent="0.25"/>
    <row r="80" spans="15:18" ht="30.75" customHeight="1" x14ac:dyDescent="0.25">
      <c r="O80" s="263"/>
      <c r="P80" s="263"/>
      <c r="Q80" s="263"/>
      <c r="R80" s="263"/>
    </row>
    <row r="81" spans="10:18" ht="34.5" customHeight="1" x14ac:dyDescent="0.25">
      <c r="O81" s="263"/>
      <c r="P81" s="263"/>
      <c r="Q81" s="263"/>
      <c r="R81" s="263"/>
    </row>
    <row r="82" spans="10:18" ht="27.75" customHeight="1" x14ac:dyDescent="0.25">
      <c r="O82" s="263" t="s">
        <v>49</v>
      </c>
      <c r="P82" s="263"/>
      <c r="Q82" s="263"/>
      <c r="R82" s="263"/>
    </row>
    <row r="83" spans="10:18" ht="18" x14ac:dyDescent="0.25">
      <c r="O83" s="18"/>
      <c r="P83" s="270" t="s">
        <v>41</v>
      </c>
      <c r="Q83" s="270"/>
      <c r="R83" s="270"/>
    </row>
    <row r="84" spans="10:18" ht="18" x14ac:dyDescent="0.25">
      <c r="O84" s="13"/>
      <c r="P84" s="270" t="s">
        <v>42</v>
      </c>
      <c r="Q84" s="270"/>
      <c r="R84" s="270"/>
    </row>
    <row r="85" spans="10:18" ht="18" x14ac:dyDescent="0.25">
      <c r="O85" s="14"/>
      <c r="P85" s="270" t="s">
        <v>43</v>
      </c>
      <c r="Q85" s="270"/>
      <c r="R85" s="270"/>
    </row>
    <row r="86" spans="10:18" ht="18" x14ac:dyDescent="0.25">
      <c r="O86" s="15"/>
      <c r="P86" s="270" t="s">
        <v>44</v>
      </c>
      <c r="Q86" s="270"/>
      <c r="R86" s="270"/>
    </row>
    <row r="87" spans="10:18" ht="25.5" customHeight="1" x14ac:dyDescent="0.25">
      <c r="O87" s="16"/>
      <c r="P87" s="270" t="s">
        <v>45</v>
      </c>
      <c r="Q87" s="270"/>
      <c r="R87" s="270"/>
    </row>
    <row r="92" spans="10:18" x14ac:dyDescent="0.25">
      <c r="J92" s="1" t="s">
        <v>62</v>
      </c>
    </row>
  </sheetData>
  <mergeCells count="69">
    <mergeCell ref="C1:C3"/>
    <mergeCell ref="D1:F1"/>
    <mergeCell ref="H1:J1"/>
    <mergeCell ref="D2:F2"/>
    <mergeCell ref="H2:P2"/>
    <mergeCell ref="D3:F3"/>
    <mergeCell ref="H3:J3"/>
    <mergeCell ref="B5:M5"/>
    <mergeCell ref="N5:Q5"/>
    <mergeCell ref="B6:M6"/>
    <mergeCell ref="N6:Q6"/>
    <mergeCell ref="B8:B9"/>
    <mergeCell ref="C8:C9"/>
    <mergeCell ref="D8:E8"/>
    <mergeCell ref="F8:F9"/>
    <mergeCell ref="H8:J8"/>
    <mergeCell ref="K8:O8"/>
    <mergeCell ref="P8:P9"/>
    <mergeCell ref="Q8:Q9"/>
    <mergeCell ref="R8:R9"/>
    <mergeCell ref="A11:A14"/>
    <mergeCell ref="B11:B14"/>
    <mergeCell ref="C11:C15"/>
    <mergeCell ref="D11:D14"/>
    <mergeCell ref="E11:E14"/>
    <mergeCell ref="Q11:Q16"/>
    <mergeCell ref="H11:H16"/>
    <mergeCell ref="I11:I16"/>
    <mergeCell ref="J11:J16"/>
    <mergeCell ref="B17:B18"/>
    <mergeCell ref="C17:C18"/>
    <mergeCell ref="D17:D18"/>
    <mergeCell ref="E17:E18"/>
    <mergeCell ref="F17:F18"/>
    <mergeCell ref="B19:B20"/>
    <mergeCell ref="C19:C20"/>
    <mergeCell ref="D19:D20"/>
    <mergeCell ref="E19:E20"/>
    <mergeCell ref="F19:F20"/>
    <mergeCell ref="F28:M28"/>
    <mergeCell ref="T28:V28"/>
    <mergeCell ref="H17:H18"/>
    <mergeCell ref="I17:I18"/>
    <mergeCell ref="J17:J18"/>
    <mergeCell ref="Q17:Q18"/>
    <mergeCell ref="H19:H20"/>
    <mergeCell ref="I19:I20"/>
    <mergeCell ref="J19:J20"/>
    <mergeCell ref="Q19:Q20"/>
    <mergeCell ref="S23:V23"/>
    <mergeCell ref="T24:V24"/>
    <mergeCell ref="T25:V25"/>
    <mergeCell ref="F26:M27"/>
    <mergeCell ref="T26:V26"/>
    <mergeCell ref="T27:V27"/>
    <mergeCell ref="C29:E29"/>
    <mergeCell ref="K29:M29"/>
    <mergeCell ref="G53:K55"/>
    <mergeCell ref="P84:R84"/>
    <mergeCell ref="P85:R85"/>
    <mergeCell ref="G56:K56"/>
    <mergeCell ref="P86:R86"/>
    <mergeCell ref="P87:R87"/>
    <mergeCell ref="C58:E58"/>
    <mergeCell ref="K58:M58"/>
    <mergeCell ref="O80:R80"/>
    <mergeCell ref="O81:R81"/>
    <mergeCell ref="O82:R82"/>
    <mergeCell ref="P83:R83"/>
  </mergeCells>
  <conditionalFormatting sqref="S24">
    <cfRule type="cellIs" priority="12" operator="greaterThanOrEqual">
      <formula>100</formula>
    </cfRule>
  </conditionalFormatting>
  <conditionalFormatting sqref="O10:O20">
    <cfRule type="cellIs" dxfId="37" priority="4" operator="between">
      <formula>0.7</formula>
      <formula>0.9</formula>
    </cfRule>
    <cfRule type="cellIs" dxfId="36" priority="5" operator="lessThan">
      <formula>0.5</formula>
    </cfRule>
    <cfRule type="cellIs" dxfId="35" priority="6" operator="between">
      <formula>0.5</formula>
      <formula>0.69</formula>
    </cfRule>
    <cfRule type="cellIs" dxfId="34" priority="7" operator="between">
      <formula>0.7</formula>
      <formula>0.89</formula>
    </cfRule>
    <cfRule type="cellIs" dxfId="33" priority="8" operator="between">
      <formula>0.7</formula>
      <formula>0.89</formula>
    </cfRule>
    <cfRule type="cellIs" dxfId="32" priority="9" operator="greaterThan">
      <formula>0.99</formula>
    </cfRule>
    <cfRule type="cellIs" dxfId="31" priority="10" operator="between">
      <formula>0.9</formula>
      <formula>0.99</formula>
    </cfRule>
    <cfRule type="cellIs" dxfId="30" priority="11" operator="greaterThan">
      <formula>1</formula>
    </cfRule>
  </conditionalFormatting>
  <conditionalFormatting sqref="O10:O20">
    <cfRule type="cellIs" dxfId="29" priority="3" operator="between">
      <formula>0.7</formula>
      <formula>0.8999</formula>
    </cfRule>
  </conditionalFormatting>
  <conditionalFormatting sqref="O15:O20">
    <cfRule type="cellIs" dxfId="28" priority="2" operator="between">
      <formula>0.9</formula>
      <formula>0.9999</formula>
    </cfRule>
  </conditionalFormatting>
  <conditionalFormatting sqref="O83">
    <cfRule type="cellIs" priority="1" operator="greaterThanOrEqual">
      <formula>100</formula>
    </cfRule>
  </conditionalFormatting>
  <printOptions horizontalCentered="1" verticalCentered="1"/>
  <pageMargins left="0.7" right="0.7" top="0.75" bottom="0.41" header="0.3" footer="0.3"/>
  <pageSetup scale="46" fitToHeight="0" orientation="landscape" horizontalDpi="4294967293" verticalDpi="4294967293" r:id="rId1"/>
  <rowBreaks count="3" manualBreakCount="3">
    <brk id="24" max="16" man="1"/>
    <brk id="50" max="16383" man="1"/>
    <brk id="88" max="16" man="1"/>
  </rowBreaks>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N92"/>
  <sheetViews>
    <sheetView showGridLines="0" view="pageBreakPreview" topLeftCell="A52" zoomScale="60" zoomScaleNormal="6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1" width="18" style="1" bestFit="1" customWidth="1"/>
    <col min="12" max="12" width="14.42578125" style="1" customWidth="1"/>
    <col min="13" max="13" width="20.85546875" style="3" bestFit="1" customWidth="1"/>
    <col min="14" max="14" width="14.5703125" style="3" customWidth="1"/>
    <col min="15" max="15" width="15.42578125" style="1" customWidth="1"/>
    <col min="16" max="16" width="11.140625" style="1" bestFit="1" customWidth="1"/>
    <col min="17" max="17" width="11.7109375" style="1" customWidth="1"/>
    <col min="18" max="18" width="33.85546875" style="1" hidden="1" customWidth="1"/>
    <col min="19" max="32" width="11.42578125" style="1"/>
  </cols>
  <sheetData>
    <row r="1" spans="1:32" s="8" customFormat="1" ht="12" customHeight="1" x14ac:dyDescent="0.2">
      <c r="C1" s="224" t="s">
        <v>6</v>
      </c>
      <c r="D1" s="225" t="s">
        <v>7</v>
      </c>
      <c r="E1" s="225"/>
      <c r="F1" s="225"/>
      <c r="G1" s="130"/>
      <c r="H1" s="225" t="s">
        <v>8</v>
      </c>
      <c r="I1" s="225"/>
      <c r="J1" s="225"/>
      <c r="K1" s="7"/>
      <c r="L1" s="7"/>
      <c r="M1" s="53"/>
      <c r="N1" s="53"/>
      <c r="O1" s="130"/>
      <c r="P1" s="130"/>
      <c r="Q1" s="130"/>
      <c r="R1" s="130"/>
      <c r="S1" s="130"/>
      <c r="T1" s="130"/>
      <c r="U1" s="130"/>
      <c r="V1" s="130"/>
      <c r="W1" s="130"/>
      <c r="X1" s="130"/>
      <c r="Y1" s="130"/>
      <c r="Z1" s="130"/>
      <c r="AA1" s="130"/>
      <c r="AB1" s="130"/>
      <c r="AC1" s="130"/>
      <c r="AD1" s="130"/>
      <c r="AE1" s="130"/>
      <c r="AF1" s="130"/>
    </row>
    <row r="2" spans="1:32" s="8" customFormat="1" ht="12" customHeight="1" x14ac:dyDescent="0.2">
      <c r="C2" s="224"/>
      <c r="D2" s="225" t="s">
        <v>19</v>
      </c>
      <c r="E2" s="225"/>
      <c r="F2" s="225"/>
      <c r="G2" s="130"/>
      <c r="H2" s="225" t="s">
        <v>20</v>
      </c>
      <c r="I2" s="225"/>
      <c r="J2" s="225"/>
      <c r="K2" s="225"/>
      <c r="L2" s="225"/>
      <c r="M2" s="225"/>
      <c r="N2" s="225"/>
      <c r="O2" s="225"/>
      <c r="P2" s="225"/>
      <c r="Q2" s="130"/>
      <c r="R2" s="130"/>
      <c r="S2" s="130"/>
      <c r="T2" s="130"/>
      <c r="U2" s="130"/>
      <c r="V2" s="130"/>
      <c r="W2" s="130"/>
      <c r="X2" s="130"/>
      <c r="Y2" s="130"/>
      <c r="Z2" s="130"/>
      <c r="AA2" s="130"/>
      <c r="AB2" s="130"/>
      <c r="AC2" s="130"/>
      <c r="AD2" s="130"/>
      <c r="AE2" s="130"/>
      <c r="AF2" s="130"/>
    </row>
    <row r="3" spans="1:32" s="8" customFormat="1" ht="12" customHeight="1" x14ac:dyDescent="0.2">
      <c r="C3" s="224"/>
      <c r="D3" s="225" t="s">
        <v>40</v>
      </c>
      <c r="E3" s="225"/>
      <c r="F3" s="225"/>
      <c r="G3" s="130"/>
      <c r="H3" s="225" t="s">
        <v>9</v>
      </c>
      <c r="I3" s="225"/>
      <c r="J3" s="225"/>
      <c r="K3" s="130"/>
      <c r="L3" s="130"/>
      <c r="M3" s="53"/>
      <c r="N3" s="53"/>
      <c r="O3" s="130"/>
      <c r="P3" s="130"/>
      <c r="Q3" s="130"/>
      <c r="R3" s="130"/>
      <c r="S3" s="130"/>
      <c r="T3" s="130"/>
      <c r="U3" s="130"/>
      <c r="V3" s="130"/>
      <c r="W3" s="130"/>
      <c r="X3" s="130"/>
      <c r="Y3" s="130"/>
      <c r="Z3" s="130"/>
      <c r="AA3" s="130"/>
      <c r="AB3" s="130"/>
      <c r="AC3" s="130"/>
      <c r="AD3" s="130"/>
      <c r="AE3" s="130"/>
      <c r="AF3" s="130"/>
    </row>
    <row r="5" spans="1:32" ht="21" x14ac:dyDescent="0.35">
      <c r="B5" s="226" t="s">
        <v>51</v>
      </c>
      <c r="C5" s="226"/>
      <c r="D5" s="226"/>
      <c r="E5" s="226"/>
      <c r="F5" s="226"/>
      <c r="G5" s="226"/>
      <c r="H5" s="226"/>
      <c r="I5" s="226"/>
      <c r="J5" s="226"/>
      <c r="K5" s="226"/>
      <c r="L5" s="226"/>
      <c r="M5" s="226"/>
      <c r="N5" s="285" t="s">
        <v>50</v>
      </c>
      <c r="O5" s="286"/>
      <c r="P5" s="286"/>
      <c r="Q5" s="286"/>
      <c r="R5" s="55"/>
    </row>
    <row r="6" spans="1:32" ht="21" x14ac:dyDescent="0.35">
      <c r="B6" s="226" t="s">
        <v>90</v>
      </c>
      <c r="C6" s="226"/>
      <c r="D6" s="226"/>
      <c r="E6" s="226"/>
      <c r="F6" s="226"/>
      <c r="G6" s="226"/>
      <c r="H6" s="226"/>
      <c r="I6" s="226"/>
      <c r="J6" s="226"/>
      <c r="K6" s="226"/>
      <c r="L6" s="226"/>
      <c r="M6" s="226"/>
      <c r="N6" s="230" t="s">
        <v>70</v>
      </c>
      <c r="O6" s="230"/>
      <c r="P6" s="230"/>
      <c r="Q6" s="230"/>
      <c r="R6" s="54"/>
    </row>
    <row r="7" spans="1:32" ht="6" customHeight="1" x14ac:dyDescent="0.25"/>
    <row r="8" spans="1:32" s="2" customFormat="1" ht="32.25" customHeight="1" x14ac:dyDescent="0.25">
      <c r="B8" s="231" t="s">
        <v>1</v>
      </c>
      <c r="C8" s="233" t="s">
        <v>10</v>
      </c>
      <c r="D8" s="235" t="s">
        <v>11</v>
      </c>
      <c r="E8" s="236"/>
      <c r="F8" s="233" t="s">
        <v>14</v>
      </c>
      <c r="G8" s="129"/>
      <c r="H8" s="236" t="s">
        <v>64</v>
      </c>
      <c r="I8" s="236"/>
      <c r="J8" s="237"/>
      <c r="K8" s="238" t="s">
        <v>3</v>
      </c>
      <c r="L8" s="239"/>
      <c r="M8" s="239"/>
      <c r="N8" s="239"/>
      <c r="O8" s="240"/>
      <c r="P8" s="233" t="s">
        <v>0</v>
      </c>
      <c r="Q8" s="233" t="s">
        <v>4</v>
      </c>
      <c r="R8" s="241" t="s">
        <v>18</v>
      </c>
      <c r="S8" s="3"/>
      <c r="T8" s="3"/>
      <c r="U8" s="3"/>
      <c r="V8" s="3"/>
      <c r="W8" s="3"/>
      <c r="X8" s="3"/>
      <c r="Y8" s="3"/>
      <c r="Z8" s="3"/>
      <c r="AA8" s="3"/>
      <c r="AB8" s="3"/>
      <c r="AC8" s="3"/>
      <c r="AD8" s="3"/>
      <c r="AE8" s="3"/>
      <c r="AF8" s="3"/>
    </row>
    <row r="9" spans="1:32" ht="38.25" customHeight="1" x14ac:dyDescent="0.25">
      <c r="B9" s="232"/>
      <c r="C9" s="234"/>
      <c r="D9" s="128" t="s">
        <v>12</v>
      </c>
      <c r="E9" s="128" t="s">
        <v>13</v>
      </c>
      <c r="F9" s="234"/>
      <c r="G9" s="128" t="s">
        <v>93</v>
      </c>
      <c r="H9" s="128" t="s">
        <v>15</v>
      </c>
      <c r="I9" s="128" t="s">
        <v>16</v>
      </c>
      <c r="J9" s="128" t="s">
        <v>17</v>
      </c>
      <c r="K9" s="128" t="s">
        <v>91</v>
      </c>
      <c r="L9" s="28" t="s">
        <v>2</v>
      </c>
      <c r="M9" s="28" t="s">
        <v>92</v>
      </c>
      <c r="N9" s="28" t="s">
        <v>115</v>
      </c>
      <c r="O9" s="28" t="s">
        <v>39</v>
      </c>
      <c r="P9" s="234"/>
      <c r="Q9" s="234"/>
      <c r="R9" s="241"/>
    </row>
    <row r="10" spans="1:32" ht="51.75" customHeight="1" x14ac:dyDescent="0.25">
      <c r="B10" s="125">
        <v>1</v>
      </c>
      <c r="C10" s="29" t="s">
        <v>24</v>
      </c>
      <c r="D10" s="127" t="s">
        <v>25</v>
      </c>
      <c r="E10" s="127" t="s">
        <v>26</v>
      </c>
      <c r="F10" s="126" t="s">
        <v>27</v>
      </c>
      <c r="G10" s="52" t="s">
        <v>27</v>
      </c>
      <c r="H10" s="32">
        <v>13123671</v>
      </c>
      <c r="I10" s="32">
        <v>13040795</v>
      </c>
      <c r="J10" s="32">
        <v>597651.86</v>
      </c>
      <c r="K10" s="33">
        <v>12</v>
      </c>
      <c r="L10" s="33" t="s">
        <v>52</v>
      </c>
      <c r="M10" s="33">
        <v>0</v>
      </c>
      <c r="N10" s="33">
        <v>0</v>
      </c>
      <c r="O10" s="34">
        <v>0</v>
      </c>
      <c r="P10" s="35">
        <v>0</v>
      </c>
      <c r="Q10" s="35">
        <f>+J10/I10</f>
        <v>4.5829403805519524E-2</v>
      </c>
      <c r="R10" s="48" t="s">
        <v>59</v>
      </c>
    </row>
    <row r="11" spans="1:32" ht="75" x14ac:dyDescent="0.25">
      <c r="A11" s="242"/>
      <c r="B11" s="245">
        <v>2</v>
      </c>
      <c r="C11" s="248" t="s">
        <v>53</v>
      </c>
      <c r="D11" s="250" t="s">
        <v>28</v>
      </c>
      <c r="E11" s="250" t="s">
        <v>26</v>
      </c>
      <c r="F11" s="36" t="s">
        <v>46</v>
      </c>
      <c r="G11" s="52" t="s">
        <v>76</v>
      </c>
      <c r="H11" s="253">
        <v>8670574</v>
      </c>
      <c r="I11" s="253">
        <v>8726266</v>
      </c>
      <c r="J11" s="253">
        <v>295971.5</v>
      </c>
      <c r="K11" s="37">
        <v>7790255.9999999991</v>
      </c>
      <c r="L11" s="36" t="s">
        <v>34</v>
      </c>
      <c r="M11" s="40">
        <v>711244.80000000005</v>
      </c>
      <c r="N11" s="40">
        <v>711245</v>
      </c>
      <c r="O11" s="34">
        <f>+N11/M11</f>
        <v>1.0000002811971349</v>
      </c>
      <c r="P11" s="34">
        <f>+N11/M11</f>
        <v>1.0000002811971349</v>
      </c>
      <c r="Q11" s="256">
        <f>+J11/I11</f>
        <v>3.3917313545106235E-2</v>
      </c>
      <c r="R11" s="49" t="s">
        <v>63</v>
      </c>
    </row>
    <row r="12" spans="1:32" ht="119.25" customHeight="1" x14ac:dyDescent="0.25">
      <c r="A12" s="243"/>
      <c r="B12" s="246"/>
      <c r="C12" s="249"/>
      <c r="D12" s="251"/>
      <c r="E12" s="251"/>
      <c r="F12" s="122" t="s">
        <v>29</v>
      </c>
      <c r="G12" s="52" t="s">
        <v>77</v>
      </c>
      <c r="H12" s="254"/>
      <c r="I12" s="254"/>
      <c r="J12" s="254"/>
      <c r="K12" s="40">
        <v>12</v>
      </c>
      <c r="L12" s="36" t="s">
        <v>52</v>
      </c>
      <c r="M12" s="40">
        <v>1</v>
      </c>
      <c r="N12" s="41">
        <v>0</v>
      </c>
      <c r="O12" s="34">
        <f>+N12/M12</f>
        <v>0</v>
      </c>
      <c r="P12" s="34">
        <f t="shared" ref="P12:P18" si="0">+N12/M12</f>
        <v>0</v>
      </c>
      <c r="Q12" s="257"/>
      <c r="R12" s="49" t="s">
        <v>66</v>
      </c>
    </row>
    <row r="13" spans="1:32" ht="93.75" customHeight="1" x14ac:dyDescent="0.25">
      <c r="A13" s="243"/>
      <c r="B13" s="246"/>
      <c r="C13" s="249"/>
      <c r="D13" s="251"/>
      <c r="E13" s="251"/>
      <c r="F13" s="122" t="s">
        <v>56</v>
      </c>
      <c r="G13" s="52" t="s">
        <v>78</v>
      </c>
      <c r="H13" s="254"/>
      <c r="I13" s="254"/>
      <c r="J13" s="254"/>
      <c r="K13" s="40">
        <v>341291</v>
      </c>
      <c r="L13" s="36" t="s">
        <v>34</v>
      </c>
      <c r="M13" s="40">
        <v>2087.6470286273679</v>
      </c>
      <c r="N13" s="40">
        <v>1075.4000000000001</v>
      </c>
      <c r="O13" s="34">
        <f t="shared" ref="O13:O18" si="1">+N13/M13</f>
        <v>0.5151253948839607</v>
      </c>
      <c r="P13" s="34">
        <f t="shared" si="0"/>
        <v>0.5151253948839607</v>
      </c>
      <c r="Q13" s="257"/>
      <c r="R13" s="49" t="s">
        <v>63</v>
      </c>
    </row>
    <row r="14" spans="1:32" ht="56.25" x14ac:dyDescent="0.25">
      <c r="A14" s="244"/>
      <c r="B14" s="247"/>
      <c r="C14" s="249"/>
      <c r="D14" s="252"/>
      <c r="E14" s="252"/>
      <c r="F14" s="36" t="s">
        <v>47</v>
      </c>
      <c r="G14" s="52" t="s">
        <v>79</v>
      </c>
      <c r="H14" s="254"/>
      <c r="I14" s="254"/>
      <c r="J14" s="254"/>
      <c r="K14" s="40">
        <v>65</v>
      </c>
      <c r="L14" s="36" t="s">
        <v>37</v>
      </c>
      <c r="M14" s="40">
        <v>4</v>
      </c>
      <c r="N14" s="40">
        <v>1</v>
      </c>
      <c r="O14" s="34">
        <f t="shared" si="1"/>
        <v>0.25</v>
      </c>
      <c r="P14" s="34">
        <f t="shared" si="0"/>
        <v>0.25</v>
      </c>
      <c r="Q14" s="257"/>
      <c r="R14" s="49" t="s">
        <v>63</v>
      </c>
    </row>
    <row r="15" spans="1:32" ht="96" customHeight="1" x14ac:dyDescent="0.25">
      <c r="B15" s="121">
        <v>3</v>
      </c>
      <c r="C15" s="249"/>
      <c r="D15" s="124" t="s">
        <v>30</v>
      </c>
      <c r="E15" s="124" t="s">
        <v>26</v>
      </c>
      <c r="F15" s="122" t="s">
        <v>48</v>
      </c>
      <c r="G15" s="52" t="s">
        <v>80</v>
      </c>
      <c r="H15" s="254"/>
      <c r="I15" s="254"/>
      <c r="J15" s="254"/>
      <c r="K15" s="40">
        <v>50000</v>
      </c>
      <c r="L15" s="36" t="s">
        <v>36</v>
      </c>
      <c r="M15" s="40">
        <v>0</v>
      </c>
      <c r="N15" s="40">
        <v>0</v>
      </c>
      <c r="O15" s="34">
        <v>0</v>
      </c>
      <c r="P15" s="34">
        <v>0</v>
      </c>
      <c r="Q15" s="257"/>
      <c r="R15" s="49" t="s">
        <v>63</v>
      </c>
    </row>
    <row r="16" spans="1:32" ht="126.75" customHeight="1" x14ac:dyDescent="0.25">
      <c r="B16" s="121"/>
      <c r="C16" s="123"/>
      <c r="D16" s="124" t="s">
        <v>30</v>
      </c>
      <c r="E16" s="124" t="s">
        <v>26</v>
      </c>
      <c r="F16" s="122" t="s">
        <v>61</v>
      </c>
      <c r="G16" s="52" t="s">
        <v>81</v>
      </c>
      <c r="H16" s="120"/>
      <c r="I16" s="120"/>
      <c r="J16" s="120"/>
      <c r="K16" s="40">
        <v>499</v>
      </c>
      <c r="L16" s="36" t="s">
        <v>60</v>
      </c>
      <c r="M16" s="40">
        <v>20</v>
      </c>
      <c r="N16" s="40">
        <v>0</v>
      </c>
      <c r="O16" s="34">
        <f t="shared" si="1"/>
        <v>0</v>
      </c>
      <c r="P16" s="34">
        <f t="shared" si="0"/>
        <v>0</v>
      </c>
      <c r="Q16" s="258"/>
      <c r="R16" s="49" t="s">
        <v>67</v>
      </c>
    </row>
    <row r="17" spans="2:66" ht="81.75" customHeight="1" x14ac:dyDescent="0.25">
      <c r="B17" s="259">
        <v>4</v>
      </c>
      <c r="C17" s="248" t="s">
        <v>54</v>
      </c>
      <c r="D17" s="250" t="s">
        <v>31</v>
      </c>
      <c r="E17" s="250" t="s">
        <v>26</v>
      </c>
      <c r="F17" s="248" t="s">
        <v>33</v>
      </c>
      <c r="G17" s="52" t="s">
        <v>82</v>
      </c>
      <c r="H17" s="253">
        <v>4255000</v>
      </c>
      <c r="I17" s="253">
        <v>4255000</v>
      </c>
      <c r="J17" s="253">
        <v>0</v>
      </c>
      <c r="K17" s="40">
        <v>102804</v>
      </c>
      <c r="L17" s="36" t="s">
        <v>34</v>
      </c>
      <c r="M17" s="40">
        <v>0</v>
      </c>
      <c r="N17" s="40">
        <v>0</v>
      </c>
      <c r="O17" s="34">
        <v>0</v>
      </c>
      <c r="P17" s="34">
        <v>0</v>
      </c>
      <c r="Q17" s="256">
        <f t="shared" ref="Q17:Q20" si="2">+J17/I17</f>
        <v>0</v>
      </c>
      <c r="R17" s="49" t="s">
        <v>68</v>
      </c>
    </row>
    <row r="18" spans="2:66" ht="62.25" hidden="1" customHeight="1" x14ac:dyDescent="0.25">
      <c r="B18" s="260"/>
      <c r="C18" s="261"/>
      <c r="D18" s="252"/>
      <c r="E18" s="252"/>
      <c r="F18" s="261"/>
      <c r="G18" s="52" t="s">
        <v>83</v>
      </c>
      <c r="H18" s="254"/>
      <c r="I18" s="254"/>
      <c r="J18" s="254"/>
      <c r="K18" s="50">
        <v>1</v>
      </c>
      <c r="L18" s="51" t="s">
        <v>57</v>
      </c>
      <c r="M18" s="50">
        <v>1</v>
      </c>
      <c r="N18" s="50">
        <v>0</v>
      </c>
      <c r="O18" s="34">
        <f t="shared" si="1"/>
        <v>0</v>
      </c>
      <c r="P18" s="34">
        <f t="shared" si="0"/>
        <v>0</v>
      </c>
      <c r="Q18" s="258" t="e">
        <f t="shared" si="2"/>
        <v>#DIV/0!</v>
      </c>
      <c r="R18" s="49" t="s">
        <v>68</v>
      </c>
    </row>
    <row r="19" spans="2:66" ht="90.75" customHeight="1" x14ac:dyDescent="0.25">
      <c r="B19" s="259">
        <v>5</v>
      </c>
      <c r="C19" s="248" t="s">
        <v>55</v>
      </c>
      <c r="D19" s="250" t="s">
        <v>32</v>
      </c>
      <c r="E19" s="250" t="s">
        <v>26</v>
      </c>
      <c r="F19" s="248" t="s">
        <v>33</v>
      </c>
      <c r="G19" s="52" t="s">
        <v>84</v>
      </c>
      <c r="H19" s="253">
        <v>3250755</v>
      </c>
      <c r="I19" s="253">
        <v>3277939</v>
      </c>
      <c r="J19" s="253">
        <v>202262.1</v>
      </c>
      <c r="K19" s="38">
        <v>15</v>
      </c>
      <c r="L19" s="36" t="s">
        <v>38</v>
      </c>
      <c r="M19" s="40">
        <v>0</v>
      </c>
      <c r="N19" s="40">
        <v>0</v>
      </c>
      <c r="O19" s="34">
        <v>0</v>
      </c>
      <c r="P19" s="34">
        <v>0</v>
      </c>
      <c r="Q19" s="256">
        <f t="shared" si="2"/>
        <v>6.1704046353516645E-2</v>
      </c>
      <c r="R19" s="49" t="s">
        <v>69</v>
      </c>
    </row>
    <row r="20" spans="2:66" ht="90" customHeight="1" x14ac:dyDescent="0.25">
      <c r="B20" s="262"/>
      <c r="C20" s="249"/>
      <c r="D20" s="251"/>
      <c r="E20" s="251"/>
      <c r="F20" s="249"/>
      <c r="G20" s="52" t="s">
        <v>85</v>
      </c>
      <c r="H20" s="254"/>
      <c r="I20" s="254"/>
      <c r="J20" s="254"/>
      <c r="K20" s="38">
        <v>95</v>
      </c>
      <c r="L20" s="36" t="s">
        <v>38</v>
      </c>
      <c r="M20" s="40">
        <v>10</v>
      </c>
      <c r="N20" s="40" t="s">
        <v>138</v>
      </c>
      <c r="O20" s="34">
        <v>0.8</v>
      </c>
      <c r="P20" s="34">
        <v>0</v>
      </c>
      <c r="Q20" s="257" t="e">
        <f t="shared" si="2"/>
        <v>#DIV/0!</v>
      </c>
      <c r="R20" s="49" t="s">
        <v>68</v>
      </c>
    </row>
    <row r="21" spans="2:66" ht="3.75" customHeight="1" x14ac:dyDescent="0.25">
      <c r="B21" s="4"/>
      <c r="C21" s="5"/>
      <c r="D21" s="11"/>
      <c r="E21" s="10"/>
      <c r="F21" s="5"/>
      <c r="G21" s="44"/>
      <c r="H21" s="19"/>
      <c r="I21" s="20"/>
      <c r="J21" s="21"/>
      <c r="K21" s="5"/>
      <c r="L21" s="5"/>
      <c r="M21" s="12"/>
      <c r="N21" s="12"/>
      <c r="O21" s="12"/>
      <c r="P21" s="5"/>
      <c r="Q21" s="5"/>
      <c r="R21" s="6"/>
    </row>
    <row r="22" spans="2:66" ht="15.75" x14ac:dyDescent="0.25">
      <c r="D22" s="26"/>
      <c r="H22" s="22">
        <f>SUM(H10:H20)</f>
        <v>29300000</v>
      </c>
      <c r="I22" s="22">
        <f>SUM(I10:I20)</f>
        <v>29300000</v>
      </c>
      <c r="J22" s="22">
        <f>SUM(J10:J20)</f>
        <v>1095885.46</v>
      </c>
    </row>
    <row r="23" spans="2:66" x14ac:dyDescent="0.25">
      <c r="B23" t="s">
        <v>114</v>
      </c>
      <c r="S23" s="263" t="s">
        <v>49</v>
      </c>
      <c r="T23" s="263"/>
      <c r="U23" s="263"/>
      <c r="V23" s="263"/>
    </row>
    <row r="24" spans="2:66" ht="18" customHeight="1" x14ac:dyDescent="0.25">
      <c r="B24" t="s">
        <v>139</v>
      </c>
      <c r="S24" s="18"/>
      <c r="T24" s="264" t="s">
        <v>41</v>
      </c>
      <c r="U24" s="264"/>
      <c r="V24" s="264"/>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row>
    <row r="25" spans="2:66" ht="18" customHeight="1" x14ac:dyDescent="0.25">
      <c r="B25" s="9"/>
      <c r="S25" s="13"/>
      <c r="T25" s="264" t="s">
        <v>42</v>
      </c>
      <c r="U25" s="264"/>
      <c r="V25" s="264"/>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row>
    <row r="26" spans="2:66" ht="21.75" customHeight="1" x14ac:dyDescent="0.25">
      <c r="F26" s="268" t="s">
        <v>21</v>
      </c>
      <c r="G26" s="268"/>
      <c r="H26" s="268"/>
      <c r="I26" s="268"/>
      <c r="J26" s="268"/>
      <c r="K26" s="268"/>
      <c r="L26" s="268"/>
      <c r="M26" s="268"/>
      <c r="S26" s="14"/>
      <c r="T26" s="264" t="s">
        <v>43</v>
      </c>
      <c r="U26" s="264"/>
      <c r="V26" s="264"/>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row>
    <row r="27" spans="2:66" ht="21" customHeight="1" x14ac:dyDescent="0.25">
      <c r="F27" s="268"/>
      <c r="G27" s="268"/>
      <c r="H27" s="268"/>
      <c r="I27" s="268"/>
      <c r="J27" s="268"/>
      <c r="K27" s="268"/>
      <c r="L27" s="268"/>
      <c r="M27" s="268"/>
      <c r="S27" s="15"/>
      <c r="T27" s="264" t="s">
        <v>44</v>
      </c>
      <c r="U27" s="264"/>
      <c r="V27" s="264"/>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row>
    <row r="28" spans="2:66" ht="18" customHeight="1" x14ac:dyDescent="0.25">
      <c r="F28" s="269" t="str">
        <f>N6</f>
        <v>FEBRERO</v>
      </c>
      <c r="G28" s="269"/>
      <c r="H28" s="269"/>
      <c r="I28" s="269"/>
      <c r="J28" s="269"/>
      <c r="K28" s="269"/>
      <c r="L28" s="269"/>
      <c r="M28" s="269"/>
      <c r="S28" s="16"/>
      <c r="T28" s="264" t="s">
        <v>45</v>
      </c>
      <c r="U28" s="264"/>
      <c r="V28" s="264"/>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row>
    <row r="29" spans="2:66" ht="30" customHeight="1" x14ac:dyDescent="0.25">
      <c r="C29" s="266" t="s">
        <v>58</v>
      </c>
      <c r="D29" s="266"/>
      <c r="E29" s="266"/>
      <c r="K29" s="267" t="s">
        <v>22</v>
      </c>
      <c r="L29" s="267"/>
      <c r="M29" s="267"/>
    </row>
    <row r="49" spans="3:13" ht="46.5" customHeight="1" x14ac:dyDescent="0.25"/>
    <row r="50" spans="3:13" ht="191.25" customHeight="1" x14ac:dyDescent="0.25"/>
    <row r="51" spans="3:13" ht="15" customHeight="1" x14ac:dyDescent="0.25"/>
    <row r="52" spans="3:13" ht="15" customHeight="1" x14ac:dyDescent="0.25"/>
    <row r="53" spans="3:13" ht="15" customHeight="1" x14ac:dyDescent="0.25">
      <c r="G53" s="271" t="s">
        <v>35</v>
      </c>
      <c r="H53" s="271"/>
      <c r="I53" s="271"/>
      <c r="J53" s="271"/>
      <c r="K53" s="271"/>
    </row>
    <row r="54" spans="3:13" ht="4.5" customHeight="1" x14ac:dyDescent="0.25">
      <c r="G54" s="271"/>
      <c r="H54" s="271"/>
      <c r="I54" s="271"/>
      <c r="J54" s="271"/>
      <c r="K54" s="271"/>
    </row>
    <row r="55" spans="3:13" ht="18.75" customHeight="1" x14ac:dyDescent="0.25">
      <c r="G55" s="271"/>
      <c r="H55" s="271"/>
      <c r="I55" s="271"/>
      <c r="J55" s="271"/>
      <c r="K55" s="271"/>
    </row>
    <row r="56" spans="3:13" ht="18.75" customHeight="1" x14ac:dyDescent="0.3">
      <c r="G56" s="272" t="str">
        <f>N6</f>
        <v>FEBRERO</v>
      </c>
      <c r="H56" s="272"/>
      <c r="I56" s="272"/>
      <c r="J56" s="272"/>
      <c r="K56" s="272"/>
    </row>
    <row r="57" spans="3:13" ht="22.5" customHeight="1" x14ac:dyDescent="0.25"/>
    <row r="58" spans="3:13" ht="13.5" customHeight="1" x14ac:dyDescent="0.25">
      <c r="C58" s="267" t="s">
        <v>23</v>
      </c>
      <c r="D58" s="267"/>
      <c r="E58" s="267"/>
      <c r="K58" s="273" t="s">
        <v>23</v>
      </c>
      <c r="L58" s="273"/>
      <c r="M58" s="273"/>
    </row>
    <row r="59" spans="3:13" ht="30" customHeight="1" x14ac:dyDescent="0.25"/>
    <row r="75" spans="15:18" ht="39" customHeight="1" x14ac:dyDescent="0.25"/>
    <row r="76" spans="15:18" ht="30" customHeight="1" x14ac:dyDescent="0.25"/>
    <row r="79" spans="15:18" ht="26.25" customHeight="1" x14ac:dyDescent="0.25"/>
    <row r="80" spans="15:18" ht="30.75" customHeight="1" x14ac:dyDescent="0.25">
      <c r="O80" s="263"/>
      <c r="P80" s="263"/>
      <c r="Q80" s="263"/>
      <c r="R80" s="263"/>
    </row>
    <row r="81" spans="10:18" ht="34.5" customHeight="1" x14ac:dyDescent="0.25">
      <c r="O81" s="263"/>
      <c r="P81" s="263"/>
      <c r="Q81" s="263"/>
      <c r="R81" s="263"/>
    </row>
    <row r="82" spans="10:18" ht="27.75" customHeight="1" x14ac:dyDescent="0.25">
      <c r="O82" s="263" t="s">
        <v>49</v>
      </c>
      <c r="P82" s="263"/>
      <c r="Q82" s="263"/>
      <c r="R82" s="263"/>
    </row>
    <row r="83" spans="10:18" ht="18" x14ac:dyDescent="0.25">
      <c r="O83" s="18"/>
      <c r="P83" s="270" t="s">
        <v>41</v>
      </c>
      <c r="Q83" s="270"/>
      <c r="R83" s="270"/>
    </row>
    <row r="84" spans="10:18" ht="18" x14ac:dyDescent="0.25">
      <c r="O84" s="13"/>
      <c r="P84" s="270" t="s">
        <v>42</v>
      </c>
      <c r="Q84" s="270"/>
      <c r="R84" s="270"/>
    </row>
    <row r="85" spans="10:18" ht="18" x14ac:dyDescent="0.25">
      <c r="O85" s="14"/>
      <c r="P85" s="270" t="s">
        <v>43</v>
      </c>
      <c r="Q85" s="270"/>
      <c r="R85" s="270"/>
    </row>
    <row r="86" spans="10:18" ht="18" x14ac:dyDescent="0.25">
      <c r="O86" s="15"/>
      <c r="P86" s="270" t="s">
        <v>44</v>
      </c>
      <c r="Q86" s="270"/>
      <c r="R86" s="270"/>
    </row>
    <row r="87" spans="10:18" ht="25.5" customHeight="1" x14ac:dyDescent="0.25">
      <c r="O87" s="16"/>
      <c r="P87" s="270" t="s">
        <v>45</v>
      </c>
      <c r="Q87" s="270"/>
      <c r="R87" s="270"/>
    </row>
    <row r="92" spans="10:18" x14ac:dyDescent="0.25">
      <c r="J92" s="1" t="s">
        <v>62</v>
      </c>
    </row>
  </sheetData>
  <mergeCells count="69">
    <mergeCell ref="P86:R86"/>
    <mergeCell ref="P87:R87"/>
    <mergeCell ref="C58:E58"/>
    <mergeCell ref="K58:M58"/>
    <mergeCell ref="O80:R80"/>
    <mergeCell ref="O81:R81"/>
    <mergeCell ref="O82:R82"/>
    <mergeCell ref="P83:R83"/>
    <mergeCell ref="C29:E29"/>
    <mergeCell ref="K29:M29"/>
    <mergeCell ref="G53:K55"/>
    <mergeCell ref="P84:R84"/>
    <mergeCell ref="P85:R85"/>
    <mergeCell ref="G56:K56"/>
    <mergeCell ref="F28:M28"/>
    <mergeCell ref="T28:V28"/>
    <mergeCell ref="H17:H18"/>
    <mergeCell ref="I17:I18"/>
    <mergeCell ref="J17:J18"/>
    <mergeCell ref="Q17:Q18"/>
    <mergeCell ref="H19:H20"/>
    <mergeCell ref="I19:I20"/>
    <mergeCell ref="J19:J20"/>
    <mergeCell ref="Q19:Q20"/>
    <mergeCell ref="S23:V23"/>
    <mergeCell ref="T24:V24"/>
    <mergeCell ref="T25:V25"/>
    <mergeCell ref="F26:M27"/>
    <mergeCell ref="T26:V26"/>
    <mergeCell ref="T27:V27"/>
    <mergeCell ref="B19:B20"/>
    <mergeCell ref="C19:C20"/>
    <mergeCell ref="D19:D20"/>
    <mergeCell ref="E19:E20"/>
    <mergeCell ref="F19:F20"/>
    <mergeCell ref="B17:B18"/>
    <mergeCell ref="C17:C18"/>
    <mergeCell ref="D17:D18"/>
    <mergeCell ref="E17:E18"/>
    <mergeCell ref="F17:F18"/>
    <mergeCell ref="R8:R9"/>
    <mergeCell ref="A11:A14"/>
    <mergeCell ref="B11:B14"/>
    <mergeCell ref="C11:C15"/>
    <mergeCell ref="D11:D14"/>
    <mergeCell ref="E11:E14"/>
    <mergeCell ref="H11:H15"/>
    <mergeCell ref="I11:I15"/>
    <mergeCell ref="J11:J15"/>
    <mergeCell ref="Q11:Q16"/>
    <mergeCell ref="B5:M5"/>
    <mergeCell ref="N5:Q5"/>
    <mergeCell ref="B6:M6"/>
    <mergeCell ref="N6:Q6"/>
    <mergeCell ref="B8:B9"/>
    <mergeCell ref="C8:C9"/>
    <mergeCell ref="D8:E8"/>
    <mergeCell ref="F8:F9"/>
    <mergeCell ref="H8:J8"/>
    <mergeCell ref="K8:O8"/>
    <mergeCell ref="P8:P9"/>
    <mergeCell ref="Q8:Q9"/>
    <mergeCell ref="C1:C3"/>
    <mergeCell ref="D1:F1"/>
    <mergeCell ref="H1:J1"/>
    <mergeCell ref="D2:F2"/>
    <mergeCell ref="H2:P2"/>
    <mergeCell ref="D3:F3"/>
    <mergeCell ref="H3:J3"/>
  </mergeCells>
  <conditionalFormatting sqref="S24">
    <cfRule type="cellIs" priority="12" operator="greaterThanOrEqual">
      <formula>100</formula>
    </cfRule>
  </conditionalFormatting>
  <conditionalFormatting sqref="O10:O20">
    <cfRule type="cellIs" dxfId="27" priority="4" operator="between">
      <formula>0.7</formula>
      <formula>0.9</formula>
    </cfRule>
    <cfRule type="cellIs" dxfId="26" priority="5" operator="lessThan">
      <formula>0.5</formula>
    </cfRule>
    <cfRule type="cellIs" dxfId="25" priority="6" operator="between">
      <formula>0.5</formula>
      <formula>0.69</formula>
    </cfRule>
    <cfRule type="cellIs" dxfId="24" priority="7" operator="between">
      <formula>0.7</formula>
      <formula>0.89</formula>
    </cfRule>
    <cfRule type="cellIs" dxfId="23" priority="8" operator="between">
      <formula>0.7</formula>
      <formula>0.89</formula>
    </cfRule>
    <cfRule type="cellIs" dxfId="22" priority="9" operator="greaterThan">
      <formula>0.99</formula>
    </cfRule>
    <cfRule type="cellIs" dxfId="21" priority="10" operator="between">
      <formula>0.9</formula>
      <formula>0.99</formula>
    </cfRule>
    <cfRule type="cellIs" dxfId="20" priority="11" operator="greaterThan">
      <formula>1</formula>
    </cfRule>
  </conditionalFormatting>
  <conditionalFormatting sqref="O10:O20">
    <cfRule type="cellIs" dxfId="19" priority="3" operator="between">
      <formula>0.7</formula>
      <formula>0.8999</formula>
    </cfRule>
  </conditionalFormatting>
  <conditionalFormatting sqref="O15:O16">
    <cfRule type="cellIs" dxfId="18" priority="2" operator="between">
      <formula>0.9</formula>
      <formula>0.9999</formula>
    </cfRule>
  </conditionalFormatting>
  <conditionalFormatting sqref="O83">
    <cfRule type="cellIs" priority="1" operator="greaterThanOrEqual">
      <formula>100</formula>
    </cfRule>
  </conditionalFormatting>
  <printOptions horizontalCentered="1" verticalCentered="1"/>
  <pageMargins left="0.7" right="0.7" top="0.75" bottom="0.41" header="0.3" footer="0.3"/>
  <pageSetup scale="46" fitToHeight="0" orientation="landscape" horizontalDpi="4294967293" verticalDpi="4294967293" r:id="rId1"/>
  <rowBreaks count="3" manualBreakCount="3">
    <brk id="24" max="16" man="1"/>
    <brk id="50" max="16383" man="1"/>
    <brk id="88" max="16" man="1"/>
  </rowBreaks>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N93"/>
  <sheetViews>
    <sheetView showGridLines="0" tabSelected="1" view="pageBreakPreview" zoomScale="55" zoomScaleNormal="70" zoomScaleSheetLayoutView="55" workbookViewId="0">
      <selection activeCell="U65" sqref="U65"/>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 style="1" bestFit="1" customWidth="1"/>
    <col min="11" max="11" width="24.7109375" style="1" bestFit="1" customWidth="1"/>
    <col min="12" max="12" width="14.42578125" style="1" customWidth="1"/>
    <col min="13" max="13" width="20.85546875" style="3" bestFit="1" customWidth="1"/>
    <col min="14" max="14" width="14.5703125" style="3" customWidth="1"/>
    <col min="15" max="15" width="19.85546875" style="1" bestFit="1" customWidth="1"/>
    <col min="16" max="16" width="18.28515625" style="1" bestFit="1" customWidth="1"/>
    <col min="17" max="17" width="17.85546875" style="1" customWidth="1"/>
    <col min="18" max="18" width="33.85546875" style="1" hidden="1" customWidth="1"/>
    <col min="19" max="32" width="11.42578125" style="1"/>
  </cols>
  <sheetData>
    <row r="1" spans="1:32" s="8" customFormat="1" ht="12" customHeight="1" x14ac:dyDescent="0.2">
      <c r="C1" s="224" t="s">
        <v>6</v>
      </c>
      <c r="D1" s="225" t="s">
        <v>7</v>
      </c>
      <c r="E1" s="225"/>
      <c r="F1" s="225"/>
      <c r="G1" s="45"/>
      <c r="H1" s="225" t="s">
        <v>8</v>
      </c>
      <c r="I1" s="225"/>
      <c r="J1" s="225"/>
      <c r="K1" s="7"/>
      <c r="L1" s="7"/>
      <c r="M1" s="53"/>
      <c r="N1" s="53"/>
      <c r="O1" s="23"/>
      <c r="P1" s="23"/>
      <c r="Q1" s="23"/>
      <c r="R1" s="23"/>
      <c r="S1" s="23"/>
      <c r="T1" s="23"/>
      <c r="U1" s="23"/>
      <c r="V1" s="23"/>
      <c r="W1" s="23"/>
      <c r="X1" s="23"/>
      <c r="Y1" s="23"/>
      <c r="Z1" s="23"/>
      <c r="AA1" s="23"/>
      <c r="AB1" s="23"/>
      <c r="AC1" s="23"/>
      <c r="AD1" s="23"/>
      <c r="AE1" s="23"/>
      <c r="AF1" s="23"/>
    </row>
    <row r="2" spans="1:32" s="8" customFormat="1" ht="12" customHeight="1" x14ac:dyDescent="0.2">
      <c r="C2" s="224"/>
      <c r="D2" s="225" t="s">
        <v>19</v>
      </c>
      <c r="E2" s="225"/>
      <c r="F2" s="225"/>
      <c r="G2" s="45"/>
      <c r="H2" s="225" t="s">
        <v>20</v>
      </c>
      <c r="I2" s="225"/>
      <c r="J2" s="225"/>
      <c r="K2" s="225"/>
      <c r="L2" s="225"/>
      <c r="M2" s="225"/>
      <c r="N2" s="225"/>
      <c r="O2" s="225"/>
      <c r="P2" s="225"/>
      <c r="Q2" s="23"/>
      <c r="R2" s="23"/>
      <c r="S2" s="23"/>
      <c r="T2" s="23"/>
      <c r="U2" s="23"/>
      <c r="V2" s="23"/>
      <c r="W2" s="23"/>
      <c r="X2" s="23"/>
      <c r="Y2" s="23"/>
      <c r="Z2" s="23"/>
      <c r="AA2" s="23"/>
      <c r="AB2" s="23"/>
      <c r="AC2" s="23"/>
      <c r="AD2" s="23"/>
      <c r="AE2" s="23"/>
      <c r="AF2" s="23"/>
    </row>
    <row r="3" spans="1:32" s="8" customFormat="1" ht="12" customHeight="1" x14ac:dyDescent="0.2">
      <c r="C3" s="224"/>
      <c r="D3" s="225" t="s">
        <v>40</v>
      </c>
      <c r="E3" s="225"/>
      <c r="F3" s="225"/>
      <c r="G3" s="45"/>
      <c r="H3" s="225" t="s">
        <v>9</v>
      </c>
      <c r="I3" s="225"/>
      <c r="J3" s="225"/>
      <c r="K3" s="23"/>
      <c r="L3" s="23"/>
      <c r="M3" s="53"/>
      <c r="N3" s="53"/>
      <c r="O3" s="23"/>
      <c r="P3" s="23"/>
      <c r="Q3" s="23"/>
      <c r="R3" s="23"/>
      <c r="S3" s="23"/>
      <c r="T3" s="23"/>
      <c r="U3" s="23"/>
      <c r="V3" s="23"/>
      <c r="W3" s="23"/>
      <c r="X3" s="23"/>
      <c r="Y3" s="23"/>
      <c r="Z3" s="23"/>
      <c r="AA3" s="23"/>
      <c r="AB3" s="23"/>
      <c r="AC3" s="23"/>
      <c r="AD3" s="23"/>
      <c r="AE3" s="23"/>
      <c r="AF3" s="23"/>
    </row>
    <row r="5" spans="1:32" ht="21" x14ac:dyDescent="0.35">
      <c r="B5" s="226" t="s">
        <v>51</v>
      </c>
      <c r="C5" s="226"/>
      <c r="D5" s="226"/>
      <c r="E5" s="226"/>
      <c r="F5" s="226"/>
      <c r="G5" s="226"/>
      <c r="H5" s="226"/>
      <c r="I5" s="226"/>
      <c r="J5" s="226"/>
      <c r="K5" s="226"/>
      <c r="L5" s="226"/>
      <c r="M5" s="226"/>
      <c r="N5" s="227" t="s">
        <v>50</v>
      </c>
      <c r="O5" s="228"/>
      <c r="P5" s="228"/>
      <c r="Q5" s="229"/>
      <c r="R5" s="55"/>
    </row>
    <row r="6" spans="1:32" ht="21" x14ac:dyDescent="0.35">
      <c r="B6" s="226" t="s">
        <v>157</v>
      </c>
      <c r="C6" s="226"/>
      <c r="D6" s="226"/>
      <c r="E6" s="226"/>
      <c r="F6" s="226"/>
      <c r="G6" s="226"/>
      <c r="H6" s="226"/>
      <c r="I6" s="226"/>
      <c r="J6" s="226"/>
      <c r="K6" s="226"/>
      <c r="L6" s="226"/>
      <c r="M6" s="226"/>
      <c r="N6" s="230" t="s">
        <v>5</v>
      </c>
      <c r="O6" s="230"/>
      <c r="P6" s="230"/>
      <c r="Q6" s="230"/>
      <c r="R6" s="54"/>
    </row>
    <row r="7" spans="1:32" ht="6" customHeight="1" x14ac:dyDescent="0.25"/>
    <row r="8" spans="1:32" s="2" customFormat="1" ht="32.25" customHeight="1" x14ac:dyDescent="0.25">
      <c r="B8" s="231" t="s">
        <v>1</v>
      </c>
      <c r="C8" s="233" t="s">
        <v>10</v>
      </c>
      <c r="D8" s="235" t="s">
        <v>11</v>
      </c>
      <c r="E8" s="236"/>
      <c r="F8" s="233" t="s">
        <v>14</v>
      </c>
      <c r="G8" s="47"/>
      <c r="H8" s="236" t="s">
        <v>64</v>
      </c>
      <c r="I8" s="236"/>
      <c r="J8" s="237"/>
      <c r="K8" s="238" t="s">
        <v>3</v>
      </c>
      <c r="L8" s="239"/>
      <c r="M8" s="239"/>
      <c r="N8" s="239"/>
      <c r="O8" s="240"/>
      <c r="P8" s="233" t="s">
        <v>159</v>
      </c>
      <c r="Q8" s="233" t="s">
        <v>4</v>
      </c>
      <c r="R8" s="241" t="s">
        <v>18</v>
      </c>
      <c r="S8" s="3"/>
      <c r="T8" s="3"/>
      <c r="U8" s="3"/>
      <c r="V8" s="3"/>
      <c r="W8" s="3"/>
      <c r="X8" s="3"/>
      <c r="Y8" s="3"/>
      <c r="Z8" s="3"/>
      <c r="AA8" s="3"/>
      <c r="AB8" s="3"/>
      <c r="AC8" s="3"/>
      <c r="AD8" s="3"/>
      <c r="AE8" s="3"/>
      <c r="AF8" s="3"/>
    </row>
    <row r="9" spans="1:32" ht="36" customHeight="1" x14ac:dyDescent="0.25">
      <c r="B9" s="232"/>
      <c r="C9" s="234"/>
      <c r="D9" s="27" t="s">
        <v>12</v>
      </c>
      <c r="E9" s="27" t="s">
        <v>13</v>
      </c>
      <c r="F9" s="234"/>
      <c r="G9" s="46" t="s">
        <v>93</v>
      </c>
      <c r="H9" s="27" t="s">
        <v>15</v>
      </c>
      <c r="I9" s="27" t="s">
        <v>16</v>
      </c>
      <c r="J9" s="27" t="s">
        <v>17</v>
      </c>
      <c r="K9" s="27" t="s">
        <v>91</v>
      </c>
      <c r="L9" s="28" t="s">
        <v>2</v>
      </c>
      <c r="M9" s="28" t="s">
        <v>92</v>
      </c>
      <c r="N9" s="28" t="s">
        <v>115</v>
      </c>
      <c r="O9" s="28" t="s">
        <v>39</v>
      </c>
      <c r="P9" s="234"/>
      <c r="Q9" s="234"/>
      <c r="R9" s="241"/>
    </row>
    <row r="10" spans="1:32" ht="51.75" customHeight="1" x14ac:dyDescent="0.25">
      <c r="B10" s="25">
        <v>1</v>
      </c>
      <c r="C10" s="29" t="s">
        <v>24</v>
      </c>
      <c r="D10" s="30" t="s">
        <v>25</v>
      </c>
      <c r="E10" s="30" t="s">
        <v>26</v>
      </c>
      <c r="F10" s="31" t="s">
        <v>27</v>
      </c>
      <c r="G10" s="52" t="s">
        <v>27</v>
      </c>
      <c r="H10" s="32">
        <v>14202365</v>
      </c>
      <c r="I10" s="32">
        <v>14395565</v>
      </c>
      <c r="J10" s="32">
        <v>963510.23</v>
      </c>
      <c r="K10" s="33">
        <v>12</v>
      </c>
      <c r="L10" s="33" t="s">
        <v>52</v>
      </c>
      <c r="M10" s="33">
        <v>1</v>
      </c>
      <c r="N10" s="33">
        <v>1</v>
      </c>
      <c r="O10" s="223">
        <f t="shared" ref="O10:O12" si="0">+N10/M10</f>
        <v>1</v>
      </c>
      <c r="P10" s="223">
        <f>+N10/K10</f>
        <v>8.3333333333333329E-2</v>
      </c>
      <c r="Q10" s="35">
        <f>+J10/I10</f>
        <v>6.6931046471604277E-2</v>
      </c>
      <c r="R10" s="48" t="s">
        <v>59</v>
      </c>
    </row>
    <row r="11" spans="1:32" ht="75" x14ac:dyDescent="0.25">
      <c r="A11" s="242"/>
      <c r="B11" s="245">
        <v>2</v>
      </c>
      <c r="C11" s="248" t="s">
        <v>53</v>
      </c>
      <c r="D11" s="250" t="s">
        <v>28</v>
      </c>
      <c r="E11" s="250" t="s">
        <v>26</v>
      </c>
      <c r="F11" s="36" t="s">
        <v>46</v>
      </c>
      <c r="G11" s="52" t="s">
        <v>76</v>
      </c>
      <c r="H11" s="32">
        <v>5891035</v>
      </c>
      <c r="I11" s="32">
        <v>5829835</v>
      </c>
      <c r="J11" s="32">
        <v>140848.4</v>
      </c>
      <c r="K11" s="38">
        <v>5569759.7999999998</v>
      </c>
      <c r="L11" s="36" t="s">
        <v>34</v>
      </c>
      <c r="M11" s="209">
        <v>288603</v>
      </c>
      <c r="N11" s="40">
        <v>288603</v>
      </c>
      <c r="O11" s="223">
        <f t="shared" si="0"/>
        <v>1</v>
      </c>
      <c r="P11" s="223">
        <f t="shared" ref="P11:P20" si="1">+N11/K11</f>
        <v>5.1816058566834425E-2</v>
      </c>
      <c r="Q11" s="256">
        <f>+J11/I11</f>
        <v>2.4159929054595883E-2</v>
      </c>
      <c r="R11" s="49" t="s">
        <v>63</v>
      </c>
    </row>
    <row r="12" spans="1:32" ht="119.25" customHeight="1" x14ac:dyDescent="0.25">
      <c r="A12" s="243"/>
      <c r="B12" s="246"/>
      <c r="C12" s="249"/>
      <c r="D12" s="251"/>
      <c r="E12" s="251"/>
      <c r="F12" s="39" t="s">
        <v>29</v>
      </c>
      <c r="G12" s="52" t="s">
        <v>158</v>
      </c>
      <c r="H12" s="32">
        <v>2053710</v>
      </c>
      <c r="I12" s="32">
        <v>2053710</v>
      </c>
      <c r="J12" s="32">
        <v>98693.55</v>
      </c>
      <c r="K12" s="40">
        <v>12</v>
      </c>
      <c r="L12" s="36" t="s">
        <v>52</v>
      </c>
      <c r="M12" s="40">
        <v>1</v>
      </c>
      <c r="N12" s="41">
        <v>1</v>
      </c>
      <c r="O12" s="223">
        <f t="shared" si="0"/>
        <v>1</v>
      </c>
      <c r="P12" s="223">
        <f t="shared" si="1"/>
        <v>8.3333333333333329E-2</v>
      </c>
      <c r="Q12" s="257"/>
      <c r="R12" s="49" t="s">
        <v>66</v>
      </c>
    </row>
    <row r="13" spans="1:32" ht="93.75" customHeight="1" x14ac:dyDescent="0.25">
      <c r="A13" s="243"/>
      <c r="B13" s="246"/>
      <c r="C13" s="249"/>
      <c r="D13" s="251"/>
      <c r="E13" s="251"/>
      <c r="F13" s="39" t="s">
        <v>56</v>
      </c>
      <c r="G13" s="52" t="s">
        <v>78</v>
      </c>
      <c r="H13" s="32">
        <v>1384000</v>
      </c>
      <c r="I13" s="32">
        <v>1384000</v>
      </c>
      <c r="J13" s="32">
        <v>117465.81</v>
      </c>
      <c r="K13" s="209">
        <v>57500</v>
      </c>
      <c r="L13" s="36" t="s">
        <v>34</v>
      </c>
      <c r="M13" s="40">
        <v>1000</v>
      </c>
      <c r="N13" s="40">
        <v>1005</v>
      </c>
      <c r="O13" s="34">
        <f t="shared" ref="O13:O20" si="2">+N13/M13</f>
        <v>1.0049999999999999</v>
      </c>
      <c r="P13" s="223">
        <f t="shared" si="1"/>
        <v>1.7478260869565217E-2</v>
      </c>
      <c r="Q13" s="257"/>
      <c r="R13" s="49" t="s">
        <v>63</v>
      </c>
    </row>
    <row r="14" spans="1:32" ht="56.25" customHeight="1" x14ac:dyDescent="0.25">
      <c r="A14" s="244"/>
      <c r="B14" s="247"/>
      <c r="C14" s="249"/>
      <c r="D14" s="252"/>
      <c r="E14" s="252"/>
      <c r="F14" s="36" t="s">
        <v>47</v>
      </c>
      <c r="G14" s="52" t="s">
        <v>79</v>
      </c>
      <c r="H14" s="32">
        <v>5394800</v>
      </c>
      <c r="I14" s="32">
        <v>5394800</v>
      </c>
      <c r="J14" s="32">
        <v>118522.58</v>
      </c>
      <c r="K14" s="40">
        <v>65</v>
      </c>
      <c r="L14" s="36" t="s">
        <v>37</v>
      </c>
      <c r="M14" s="40">
        <v>2</v>
      </c>
      <c r="N14" s="40">
        <v>2</v>
      </c>
      <c r="O14" s="223">
        <f t="shared" si="2"/>
        <v>1</v>
      </c>
      <c r="P14" s="223">
        <f t="shared" si="1"/>
        <v>3.0769230769230771E-2</v>
      </c>
      <c r="Q14" s="257"/>
      <c r="R14" s="49" t="s">
        <v>63</v>
      </c>
    </row>
    <row r="15" spans="1:32" ht="96" customHeight="1" x14ac:dyDescent="0.25">
      <c r="B15" s="24">
        <v>3</v>
      </c>
      <c r="C15" s="249"/>
      <c r="D15" s="42" t="s">
        <v>30</v>
      </c>
      <c r="E15" s="42" t="s">
        <v>26</v>
      </c>
      <c r="F15" s="39" t="s">
        <v>48</v>
      </c>
      <c r="G15" s="52" t="s">
        <v>80</v>
      </c>
      <c r="H15" s="32">
        <v>670000</v>
      </c>
      <c r="I15" s="32">
        <v>670000</v>
      </c>
      <c r="J15" s="32">
        <v>32741.94</v>
      </c>
      <c r="K15" s="40">
        <v>55000</v>
      </c>
      <c r="L15" s="36" t="s">
        <v>36</v>
      </c>
      <c r="M15" s="40">
        <v>0.1</v>
      </c>
      <c r="N15" s="40">
        <v>313</v>
      </c>
      <c r="O15" s="223">
        <f t="shared" si="2"/>
        <v>3130</v>
      </c>
      <c r="P15" s="223">
        <f t="shared" si="1"/>
        <v>5.6909090909090911E-3</v>
      </c>
      <c r="Q15" s="257"/>
      <c r="R15" s="49" t="s">
        <v>63</v>
      </c>
    </row>
    <row r="16" spans="1:32" ht="126.75" customHeight="1" x14ac:dyDescent="0.25">
      <c r="B16" s="24"/>
      <c r="C16" s="43"/>
      <c r="D16" s="42" t="s">
        <v>30</v>
      </c>
      <c r="E16" s="42" t="s">
        <v>26</v>
      </c>
      <c r="F16" s="39" t="s">
        <v>61</v>
      </c>
      <c r="G16" s="52" t="s">
        <v>81</v>
      </c>
      <c r="H16" s="32">
        <v>404000</v>
      </c>
      <c r="I16" s="32">
        <v>404000</v>
      </c>
      <c r="J16" s="32">
        <v>25258.06</v>
      </c>
      <c r="K16" s="40">
        <v>500</v>
      </c>
      <c r="L16" s="36" t="s">
        <v>60</v>
      </c>
      <c r="M16" s="40">
        <v>8</v>
      </c>
      <c r="N16" s="40">
        <v>15</v>
      </c>
      <c r="O16" s="223">
        <f t="shared" si="2"/>
        <v>1.875</v>
      </c>
      <c r="P16" s="223">
        <f t="shared" si="1"/>
        <v>0.03</v>
      </c>
      <c r="Q16" s="258"/>
      <c r="R16" s="49" t="s">
        <v>67</v>
      </c>
    </row>
    <row r="17" spans="2:66" ht="81.75" customHeight="1" x14ac:dyDescent="0.25">
      <c r="B17" s="259">
        <v>4</v>
      </c>
      <c r="C17" s="248" t="s">
        <v>54</v>
      </c>
      <c r="D17" s="250" t="s">
        <v>31</v>
      </c>
      <c r="E17" s="250" t="s">
        <v>26</v>
      </c>
      <c r="F17" s="248" t="s">
        <v>33</v>
      </c>
      <c r="G17" s="52" t="s">
        <v>82</v>
      </c>
      <c r="H17" s="32">
        <v>600000</v>
      </c>
      <c r="I17" s="32">
        <v>600000</v>
      </c>
      <c r="J17" s="32">
        <v>0</v>
      </c>
      <c r="K17" s="40">
        <v>120000</v>
      </c>
      <c r="L17" s="36" t="s">
        <v>34</v>
      </c>
      <c r="M17" s="40">
        <v>0.1</v>
      </c>
      <c r="N17" s="40">
        <v>0</v>
      </c>
      <c r="O17" s="209">
        <f t="shared" si="2"/>
        <v>0</v>
      </c>
      <c r="P17" s="223">
        <f>+N17/K17</f>
        <v>0</v>
      </c>
      <c r="Q17" s="256">
        <f t="shared" ref="Q17:Q20" si="3">+J17/I17</f>
        <v>0</v>
      </c>
      <c r="R17" s="49" t="s">
        <v>68</v>
      </c>
    </row>
    <row r="18" spans="2:66" ht="62.25" customHeight="1" x14ac:dyDescent="0.25">
      <c r="B18" s="260"/>
      <c r="C18" s="261"/>
      <c r="D18" s="252"/>
      <c r="E18" s="252"/>
      <c r="F18" s="261"/>
      <c r="G18" s="52" t="s">
        <v>83</v>
      </c>
      <c r="H18" s="32">
        <v>656000</v>
      </c>
      <c r="I18" s="32">
        <v>626000</v>
      </c>
      <c r="J18" s="32">
        <v>37887.1</v>
      </c>
      <c r="K18" s="209">
        <v>1467</v>
      </c>
      <c r="L18" s="36" t="s">
        <v>57</v>
      </c>
      <c r="M18" s="209">
        <v>0.1</v>
      </c>
      <c r="N18" s="209">
        <v>0</v>
      </c>
      <c r="O18" s="209">
        <f t="shared" si="2"/>
        <v>0</v>
      </c>
      <c r="P18" s="223">
        <f t="shared" si="1"/>
        <v>0</v>
      </c>
      <c r="Q18" s="258">
        <f t="shared" si="3"/>
        <v>6.0522523961661343E-2</v>
      </c>
      <c r="R18" s="49" t="s">
        <v>68</v>
      </c>
    </row>
    <row r="19" spans="2:66" ht="90.75" customHeight="1" x14ac:dyDescent="0.25">
      <c r="B19" s="259">
        <v>5</v>
      </c>
      <c r="C19" s="248" t="s">
        <v>55</v>
      </c>
      <c r="D19" s="250" t="s">
        <v>32</v>
      </c>
      <c r="E19" s="250" t="s">
        <v>26</v>
      </c>
      <c r="F19" s="248" t="s">
        <v>33</v>
      </c>
      <c r="G19" s="52" t="s">
        <v>84</v>
      </c>
      <c r="H19" s="32">
        <v>2411318</v>
      </c>
      <c r="I19" s="32">
        <v>2309318</v>
      </c>
      <c r="J19" s="32">
        <v>153329.59</v>
      </c>
      <c r="K19" s="209">
        <v>15</v>
      </c>
      <c r="L19" s="36" t="s">
        <v>38</v>
      </c>
      <c r="M19" s="209">
        <v>0.1</v>
      </c>
      <c r="N19" s="209">
        <v>0</v>
      </c>
      <c r="O19" s="209">
        <f t="shared" si="2"/>
        <v>0</v>
      </c>
      <c r="P19" s="223">
        <f t="shared" si="1"/>
        <v>0</v>
      </c>
      <c r="Q19" s="256">
        <f t="shared" si="3"/>
        <v>6.6396048530345322E-2</v>
      </c>
      <c r="R19" s="49" t="s">
        <v>69</v>
      </c>
    </row>
    <row r="20" spans="2:66" ht="90" customHeight="1" x14ac:dyDescent="0.25">
      <c r="B20" s="262"/>
      <c r="C20" s="249"/>
      <c r="D20" s="251"/>
      <c r="E20" s="251"/>
      <c r="F20" s="249"/>
      <c r="G20" s="52" t="s">
        <v>85</v>
      </c>
      <c r="H20" s="32">
        <v>725772</v>
      </c>
      <c r="I20" s="32">
        <v>725772</v>
      </c>
      <c r="J20" s="32">
        <v>1350</v>
      </c>
      <c r="K20" s="38">
        <v>95</v>
      </c>
      <c r="L20" s="36" t="s">
        <v>38</v>
      </c>
      <c r="M20" s="40">
        <v>0.1</v>
      </c>
      <c r="N20" s="40">
        <v>12</v>
      </c>
      <c r="O20" s="223">
        <f>+N20/M20</f>
        <v>120</v>
      </c>
      <c r="P20" s="223">
        <f t="shared" si="1"/>
        <v>0.12631578947368421</v>
      </c>
      <c r="Q20" s="257">
        <f t="shared" si="3"/>
        <v>1.8600882921909359E-3</v>
      </c>
      <c r="R20" s="49" t="s">
        <v>68</v>
      </c>
    </row>
    <row r="21" spans="2:66" ht="3.75" customHeight="1" x14ac:dyDescent="0.25">
      <c r="B21" s="4"/>
      <c r="C21" s="5"/>
      <c r="D21" s="11"/>
      <c r="E21" s="10"/>
      <c r="F21" s="5"/>
      <c r="G21" s="44"/>
      <c r="H21" s="19"/>
      <c r="I21" s="20"/>
      <c r="J21" s="21"/>
      <c r="K21" s="5"/>
      <c r="L21" s="5"/>
      <c r="M21" s="12"/>
      <c r="N21" s="12"/>
      <c r="O21" s="12"/>
      <c r="P21" s="5"/>
      <c r="Q21" s="5"/>
      <c r="R21" s="6"/>
    </row>
    <row r="22" spans="2:66" ht="15.75" x14ac:dyDescent="0.25">
      <c r="D22" s="26"/>
      <c r="H22" s="22">
        <f>SUM(H10:H20)</f>
        <v>34393000</v>
      </c>
      <c r="I22" s="22">
        <f>SUM(I10:I20)</f>
        <v>34393000</v>
      </c>
      <c r="J22" s="22">
        <f>SUM(J10:J20)</f>
        <v>1689607.2600000002</v>
      </c>
    </row>
    <row r="23" spans="2:66" x14ac:dyDescent="0.25">
      <c r="N23" s="263" t="s">
        <v>49</v>
      </c>
      <c r="O23" s="263"/>
      <c r="P23" s="263"/>
      <c r="Q23" s="263"/>
    </row>
    <row r="24" spans="2:66" ht="18" customHeight="1" x14ac:dyDescent="0.25">
      <c r="O24" s="18"/>
      <c r="P24" s="309" t="s">
        <v>41</v>
      </c>
      <c r="Q24" s="309"/>
    </row>
    <row r="25" spans="2:66" ht="18" customHeight="1" x14ac:dyDescent="0.25">
      <c r="O25" s="13"/>
      <c r="P25" s="309" t="s">
        <v>42</v>
      </c>
      <c r="Q25" s="309"/>
    </row>
    <row r="26" spans="2:66" ht="18" customHeight="1" x14ac:dyDescent="0.25">
      <c r="O26" s="14"/>
      <c r="P26" s="309" t="s">
        <v>43</v>
      </c>
      <c r="Q26" s="309"/>
    </row>
    <row r="27" spans="2:66" ht="18" customHeight="1" x14ac:dyDescent="0.25">
      <c r="B27" t="s">
        <v>160</v>
      </c>
      <c r="O27" s="15"/>
      <c r="P27" s="309" t="s">
        <v>44</v>
      </c>
      <c r="Q27" s="309"/>
    </row>
    <row r="28" spans="2:66" ht="18" customHeight="1" x14ac:dyDescent="0.25">
      <c r="O28" s="16"/>
      <c r="P28" s="309" t="s">
        <v>45</v>
      </c>
      <c r="Q28" s="309"/>
    </row>
    <row r="29" spans="2:66" ht="21.75" customHeight="1" x14ac:dyDescent="0.25">
      <c r="F29" s="268" t="s">
        <v>21</v>
      </c>
      <c r="G29" s="268"/>
      <c r="H29" s="268"/>
      <c r="I29" s="268"/>
      <c r="J29" s="268"/>
      <c r="K29" s="268"/>
      <c r="L29" s="268"/>
      <c r="M29" s="268"/>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row>
    <row r="30" spans="2:66" ht="18" customHeight="1" x14ac:dyDescent="0.25">
      <c r="F30" s="269" t="str">
        <f>N6</f>
        <v>ENERO</v>
      </c>
      <c r="G30" s="269"/>
      <c r="H30" s="269"/>
      <c r="I30" s="269"/>
      <c r="J30" s="269"/>
      <c r="K30" s="269"/>
      <c r="L30" s="269"/>
      <c r="M30" s="269"/>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row>
    <row r="31" spans="2:66" ht="30" customHeight="1" x14ac:dyDescent="0.25">
      <c r="C31" s="266" t="s">
        <v>58</v>
      </c>
      <c r="D31" s="266"/>
      <c r="E31" s="266"/>
      <c r="K31" s="267" t="s">
        <v>22</v>
      </c>
      <c r="L31" s="267"/>
      <c r="M31" s="267"/>
    </row>
    <row r="44" spans="4:26" x14ac:dyDescent="0.25">
      <c r="D44" s="1" t="s">
        <v>161</v>
      </c>
    </row>
    <row r="46" spans="4:26" x14ac:dyDescent="0.25">
      <c r="W46" s="263" t="s">
        <v>49</v>
      </c>
      <c r="X46" s="263"/>
      <c r="Y46" s="263"/>
      <c r="Z46" s="263"/>
    </row>
    <row r="47" spans="4:26" ht="18" x14ac:dyDescent="0.25">
      <c r="W47" s="18"/>
      <c r="X47" s="264" t="s">
        <v>41</v>
      </c>
      <c r="Y47" s="264"/>
      <c r="Z47" s="264"/>
    </row>
    <row r="48" spans="4:26" ht="18" x14ac:dyDescent="0.25">
      <c r="W48" s="13"/>
      <c r="X48" s="264" t="s">
        <v>42</v>
      </c>
      <c r="Y48" s="264"/>
      <c r="Z48" s="264"/>
    </row>
    <row r="49" spans="3:26" ht="18" x14ac:dyDescent="0.25">
      <c r="W49" s="14"/>
      <c r="X49" s="264" t="s">
        <v>43</v>
      </c>
      <c r="Y49" s="264"/>
      <c r="Z49" s="264"/>
    </row>
    <row r="50" spans="3:26" ht="18" x14ac:dyDescent="0.25">
      <c r="W50" s="15"/>
      <c r="X50" s="264" t="s">
        <v>44</v>
      </c>
      <c r="Y50" s="264"/>
      <c r="Z50" s="264"/>
    </row>
    <row r="51" spans="3:26" ht="46.5" customHeight="1" x14ac:dyDescent="0.25">
      <c r="W51" s="16"/>
      <c r="X51" s="264" t="s">
        <v>45</v>
      </c>
      <c r="Y51" s="264"/>
      <c r="Z51" s="264"/>
    </row>
    <row r="52" spans="3:26" ht="191.25" customHeight="1" x14ac:dyDescent="0.25"/>
    <row r="53" spans="3:26" ht="15" customHeight="1" x14ac:dyDescent="0.25"/>
    <row r="54" spans="3:26" ht="15" customHeight="1" x14ac:dyDescent="0.25"/>
    <row r="55" spans="3:26" ht="15" customHeight="1" x14ac:dyDescent="0.25">
      <c r="G55" s="271" t="s">
        <v>35</v>
      </c>
      <c r="H55" s="271"/>
      <c r="I55" s="271"/>
      <c r="J55" s="271"/>
      <c r="K55" s="271"/>
    </row>
    <row r="56" spans="3:26" ht="4.5" customHeight="1" x14ac:dyDescent="0.25">
      <c r="G56" s="271"/>
      <c r="H56" s="271"/>
      <c r="I56" s="271"/>
      <c r="J56" s="271"/>
      <c r="K56" s="271"/>
    </row>
    <row r="57" spans="3:26" ht="6.75" customHeight="1" x14ac:dyDescent="0.25">
      <c r="G57" s="271"/>
      <c r="H57" s="271"/>
      <c r="I57" s="271"/>
      <c r="J57" s="271"/>
      <c r="K57" s="271"/>
    </row>
    <row r="58" spans="3:26" ht="18.75" customHeight="1" x14ac:dyDescent="0.3">
      <c r="G58" s="272" t="str">
        <f>N6</f>
        <v>ENERO</v>
      </c>
      <c r="H58" s="272"/>
      <c r="I58" s="272"/>
      <c r="J58" s="272"/>
      <c r="K58" s="272"/>
    </row>
    <row r="59" spans="3:26" ht="13.5" customHeight="1" x14ac:dyDescent="0.25">
      <c r="C59" s="267" t="s">
        <v>23</v>
      </c>
      <c r="D59" s="267"/>
      <c r="E59" s="267"/>
      <c r="K59" s="273" t="s">
        <v>23</v>
      </c>
      <c r="L59" s="273"/>
      <c r="M59" s="273"/>
    </row>
    <row r="60" spans="3:26" ht="30" customHeight="1" x14ac:dyDescent="0.25"/>
    <row r="76" ht="39" customHeight="1" x14ac:dyDescent="0.25"/>
    <row r="77" ht="30" customHeight="1" x14ac:dyDescent="0.25"/>
    <row r="80" ht="26.25" customHeight="1" x14ac:dyDescent="0.25"/>
    <row r="81" spans="10:32" ht="30.75" customHeight="1" x14ac:dyDescent="0.25">
      <c r="O81" s="263"/>
      <c r="P81" s="263"/>
      <c r="Q81" s="263"/>
      <c r="R81" s="263"/>
    </row>
    <row r="82" spans="10:32" ht="34.5" customHeight="1" x14ac:dyDescent="0.25">
      <c r="O82" s="263"/>
      <c r="P82" s="263"/>
      <c r="Q82" s="263"/>
      <c r="R82" s="263"/>
    </row>
    <row r="83" spans="10:32" ht="27.75" customHeight="1" x14ac:dyDescent="0.25">
      <c r="AC83"/>
      <c r="AD83"/>
      <c r="AE83"/>
      <c r="AF83"/>
    </row>
    <row r="84" spans="10:32" ht="18" customHeight="1" x14ac:dyDescent="0.25">
      <c r="AC84"/>
      <c r="AD84"/>
      <c r="AE84"/>
      <c r="AF84"/>
    </row>
    <row r="85" spans="10:32" ht="18" customHeight="1" x14ac:dyDescent="0.25">
      <c r="AC85"/>
      <c r="AD85"/>
      <c r="AE85"/>
      <c r="AF85"/>
    </row>
    <row r="86" spans="10:32" ht="18" customHeight="1" x14ac:dyDescent="0.25">
      <c r="AC86"/>
      <c r="AD86"/>
      <c r="AE86"/>
      <c r="AF86"/>
    </row>
    <row r="87" spans="10:32" ht="18" customHeight="1" x14ac:dyDescent="0.25">
      <c r="AC87"/>
      <c r="AD87"/>
      <c r="AE87"/>
      <c r="AF87"/>
    </row>
    <row r="88" spans="10:32" ht="25.5" customHeight="1" x14ac:dyDescent="0.25">
      <c r="AC88"/>
      <c r="AD88"/>
      <c r="AE88"/>
      <c r="AF88"/>
    </row>
    <row r="93" spans="10:32" x14ac:dyDescent="0.25">
      <c r="J93" s="1" t="s">
        <v>62</v>
      </c>
    </row>
  </sheetData>
  <mergeCells count="60">
    <mergeCell ref="B5:M5"/>
    <mergeCell ref="B6:M6"/>
    <mergeCell ref="B8:B9"/>
    <mergeCell ref="F29:M29"/>
    <mergeCell ref="P8:P9"/>
    <mergeCell ref="B19:B20"/>
    <mergeCell ref="C19:C20"/>
    <mergeCell ref="D19:D20"/>
    <mergeCell ref="E19:E20"/>
    <mergeCell ref="F19:F20"/>
    <mergeCell ref="N23:Q23"/>
    <mergeCell ref="Q8:Q9"/>
    <mergeCell ref="R8:R9"/>
    <mergeCell ref="N6:Q6"/>
    <mergeCell ref="N5:Q5"/>
    <mergeCell ref="C1:C3"/>
    <mergeCell ref="D1:F1"/>
    <mergeCell ref="H1:J1"/>
    <mergeCell ref="D2:F2"/>
    <mergeCell ref="H2:P2"/>
    <mergeCell ref="D3:F3"/>
    <mergeCell ref="H3:J3"/>
    <mergeCell ref="C8:C9"/>
    <mergeCell ref="D8:E8"/>
    <mergeCell ref="F8:F9"/>
    <mergeCell ref="H8:J8"/>
    <mergeCell ref="K8:O8"/>
    <mergeCell ref="A11:A14"/>
    <mergeCell ref="B11:B14"/>
    <mergeCell ref="C11:C15"/>
    <mergeCell ref="D11:D14"/>
    <mergeCell ref="E11:E14"/>
    <mergeCell ref="Q11:Q16"/>
    <mergeCell ref="B17:B18"/>
    <mergeCell ref="C17:C18"/>
    <mergeCell ref="D17:D18"/>
    <mergeCell ref="E17:E18"/>
    <mergeCell ref="F17:F18"/>
    <mergeCell ref="Q17:Q18"/>
    <mergeCell ref="Q19:Q20"/>
    <mergeCell ref="C59:E59"/>
    <mergeCell ref="K59:M59"/>
    <mergeCell ref="F30:M30"/>
    <mergeCell ref="G58:K58"/>
    <mergeCell ref="G55:K57"/>
    <mergeCell ref="P24:Q24"/>
    <mergeCell ref="P25:Q25"/>
    <mergeCell ref="P26:Q26"/>
    <mergeCell ref="P27:Q27"/>
    <mergeCell ref="P28:Q28"/>
    <mergeCell ref="W46:Z46"/>
    <mergeCell ref="X47:Z47"/>
    <mergeCell ref="X48:Z48"/>
    <mergeCell ref="X49:Z49"/>
    <mergeCell ref="X50:Z50"/>
    <mergeCell ref="X51:Z51"/>
    <mergeCell ref="C31:E31"/>
    <mergeCell ref="K31:M31"/>
    <mergeCell ref="O81:R81"/>
    <mergeCell ref="O82:R82"/>
  </mergeCells>
  <conditionalFormatting sqref="W47">
    <cfRule type="cellIs" priority="22" operator="greaterThanOrEqual">
      <formula>100</formula>
    </cfRule>
  </conditionalFormatting>
  <conditionalFormatting sqref="O20 O10:O16">
    <cfRule type="cellIs" dxfId="17" priority="14" operator="between">
      <formula>0.7</formula>
      <formula>0.9</formula>
    </cfRule>
    <cfRule type="cellIs" dxfId="16" priority="15" operator="lessThan">
      <formula>0.5</formula>
    </cfRule>
    <cfRule type="cellIs" dxfId="15" priority="16" operator="between">
      <formula>0.5</formula>
      <formula>0.69</formula>
    </cfRule>
    <cfRule type="cellIs" dxfId="14" priority="17" operator="between">
      <formula>0.7</formula>
      <formula>0.89</formula>
    </cfRule>
    <cfRule type="cellIs" dxfId="13" priority="18" operator="between">
      <formula>0.7</formula>
      <formula>0.89</formula>
    </cfRule>
    <cfRule type="cellIs" dxfId="12" priority="19" operator="greaterThan">
      <formula>0.99</formula>
    </cfRule>
    <cfRule type="cellIs" dxfId="11" priority="20" operator="between">
      <formula>0.9</formula>
      <formula>0.99</formula>
    </cfRule>
    <cfRule type="cellIs" dxfId="10" priority="21" operator="greaterThan">
      <formula>1</formula>
    </cfRule>
  </conditionalFormatting>
  <conditionalFormatting sqref="O20 O10:O16">
    <cfRule type="cellIs" dxfId="9" priority="13" operator="between">
      <formula>0.7</formula>
      <formula>0.8999</formula>
    </cfRule>
  </conditionalFormatting>
  <conditionalFormatting sqref="O15:O16">
    <cfRule type="cellIs" dxfId="8" priority="12" operator="between">
      <formula>0.9</formula>
      <formula>0.9999</formula>
    </cfRule>
  </conditionalFormatting>
  <conditionalFormatting sqref="O24">
    <cfRule type="cellIs" priority="1" operator="greaterThanOrEqual">
      <formula>100</formula>
    </cfRule>
  </conditionalFormatting>
  <printOptions horizontalCentered="1" verticalCentered="1"/>
  <pageMargins left="0.47" right="0.57999999999999996" top="0.39" bottom="0.32" header="0.3" footer="0.55000000000000004"/>
  <pageSetup scale="43" fitToHeight="0" orientation="landscape" horizontalDpi="4294967293" verticalDpi="4294967293" r:id="rId1"/>
  <rowBreaks count="2" manualBreakCount="2">
    <brk id="28" max="16" man="1"/>
    <brk id="89" max="16" man="1"/>
  </rowBreaks>
  <colBreaks count="1" manualBreakCount="1">
    <brk id="17" max="1048575" man="1"/>
  </colBreaks>
  <ignoredErrors>
    <ignoredError sqref="D10:E20"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W9"/>
  <sheetViews>
    <sheetView zoomScale="85" zoomScaleNormal="85" workbookViewId="0">
      <selection activeCell="F7" sqref="F7"/>
    </sheetView>
  </sheetViews>
  <sheetFormatPr baseColWidth="10" defaultRowHeight="15" x14ac:dyDescent="0.25"/>
  <cols>
    <col min="1" max="1" width="4.5703125" customWidth="1"/>
    <col min="2" max="2" width="44.5703125" bestFit="1" customWidth="1"/>
    <col min="3" max="3" width="12.7109375" bestFit="1" customWidth="1"/>
    <col min="4" max="4" width="13.42578125" bestFit="1" customWidth="1"/>
    <col min="5" max="5" width="13.140625" bestFit="1" customWidth="1"/>
    <col min="6" max="6" width="10.7109375" bestFit="1" customWidth="1"/>
    <col min="7" max="7" width="13.140625" bestFit="1" customWidth="1"/>
    <col min="8" max="8" width="10.7109375" bestFit="1" customWidth="1"/>
    <col min="9" max="9" width="13.140625" bestFit="1" customWidth="1"/>
    <col min="10" max="10" width="10.7109375" bestFit="1" customWidth="1"/>
    <col min="11" max="11" width="13.140625" bestFit="1" customWidth="1"/>
    <col min="12" max="12" width="10.7109375" bestFit="1" customWidth="1"/>
    <col min="15" max="15" width="13.140625" bestFit="1" customWidth="1"/>
    <col min="16" max="16" width="10.7109375" bestFit="1" customWidth="1"/>
    <col min="17" max="17" width="13.140625" bestFit="1" customWidth="1"/>
    <col min="18" max="18" width="10.7109375" bestFit="1" customWidth="1"/>
    <col min="19" max="19" width="13.140625" bestFit="1" customWidth="1"/>
    <col min="20" max="20" width="10.7109375" bestFit="1" customWidth="1"/>
    <col min="21" max="21" width="13.140625" bestFit="1" customWidth="1"/>
    <col min="22" max="22" width="10.7109375" bestFit="1" customWidth="1"/>
    <col min="23" max="23" width="10.85546875" bestFit="1" customWidth="1"/>
    <col min="25" max="25" width="13.140625" bestFit="1" customWidth="1"/>
    <col min="26" max="26" width="10.7109375" bestFit="1" customWidth="1"/>
    <col min="27" max="27" width="13.140625" bestFit="1" customWidth="1"/>
    <col min="28" max="28" width="10.7109375" bestFit="1" customWidth="1"/>
    <col min="29" max="29" width="13.140625" bestFit="1" customWidth="1"/>
    <col min="30" max="30" width="10.7109375" bestFit="1" customWidth="1"/>
    <col min="31" max="31" width="13.140625" bestFit="1" customWidth="1"/>
    <col min="32" max="32" width="10.7109375" bestFit="1" customWidth="1"/>
    <col min="35" max="35" width="12.28515625" bestFit="1" customWidth="1"/>
    <col min="36" max="36" width="10.85546875" bestFit="1" customWidth="1"/>
    <col min="37" max="37" width="12" bestFit="1" customWidth="1"/>
    <col min="38" max="38" width="2.42578125" customWidth="1"/>
    <col min="39" max="41" width="14.5703125" bestFit="1" customWidth="1"/>
  </cols>
  <sheetData>
    <row r="2" spans="1:49" s="2" customFormat="1" ht="22.5" customHeight="1" x14ac:dyDescent="0.25">
      <c r="A2" s="300"/>
      <c r="B2" s="302" t="s">
        <v>94</v>
      </c>
      <c r="C2" s="304" t="s">
        <v>2</v>
      </c>
      <c r="D2" s="304" t="s">
        <v>95</v>
      </c>
      <c r="E2" s="296" t="s">
        <v>5</v>
      </c>
      <c r="F2" s="308"/>
      <c r="G2" s="296" t="s">
        <v>70</v>
      </c>
      <c r="H2" s="297"/>
      <c r="I2" s="298" t="s">
        <v>71</v>
      </c>
      <c r="J2" s="297"/>
      <c r="K2" s="298" t="s">
        <v>72</v>
      </c>
      <c r="L2" s="297"/>
      <c r="M2" s="289" t="s">
        <v>107</v>
      </c>
      <c r="N2" s="289" t="s">
        <v>108</v>
      </c>
      <c r="O2" s="298" t="s">
        <v>73</v>
      </c>
      <c r="P2" s="297"/>
      <c r="Q2" s="298" t="s">
        <v>74</v>
      </c>
      <c r="R2" s="297"/>
      <c r="S2" s="298" t="s">
        <v>75</v>
      </c>
      <c r="T2" s="297"/>
      <c r="U2" s="298" t="s">
        <v>86</v>
      </c>
      <c r="V2" s="297"/>
      <c r="W2" s="289" t="s">
        <v>109</v>
      </c>
      <c r="X2" s="289" t="s">
        <v>110</v>
      </c>
      <c r="Y2" s="298" t="s">
        <v>87</v>
      </c>
      <c r="Z2" s="297"/>
      <c r="AA2" s="298" t="s">
        <v>88</v>
      </c>
      <c r="AB2" s="297"/>
      <c r="AC2" s="298" t="s">
        <v>89</v>
      </c>
      <c r="AD2" s="297"/>
      <c r="AE2" s="298" t="s">
        <v>65</v>
      </c>
      <c r="AF2" s="297"/>
      <c r="AG2" s="289" t="s">
        <v>111</v>
      </c>
      <c r="AH2" s="289" t="s">
        <v>112</v>
      </c>
      <c r="AI2" s="306" t="s">
        <v>96</v>
      </c>
      <c r="AJ2" s="294" t="s">
        <v>97</v>
      </c>
      <c r="AK2" s="294" t="s">
        <v>98</v>
      </c>
      <c r="AM2" s="299" t="s">
        <v>113</v>
      </c>
      <c r="AN2" s="299"/>
      <c r="AO2" s="299"/>
    </row>
    <row r="3" spans="1:49" s="2" customFormat="1" ht="32.25" customHeight="1" thickBot="1" x14ac:dyDescent="0.3">
      <c r="A3" s="301"/>
      <c r="B3" s="303"/>
      <c r="C3" s="305"/>
      <c r="D3" s="305"/>
      <c r="E3" s="56" t="s">
        <v>99</v>
      </c>
      <c r="F3" s="57" t="s">
        <v>17</v>
      </c>
      <c r="G3" s="56" t="s">
        <v>99</v>
      </c>
      <c r="H3" s="57" t="s">
        <v>17</v>
      </c>
      <c r="I3" s="56" t="s">
        <v>99</v>
      </c>
      <c r="J3" s="57" t="s">
        <v>17</v>
      </c>
      <c r="K3" s="56" t="s">
        <v>99</v>
      </c>
      <c r="L3" s="57" t="s">
        <v>17</v>
      </c>
      <c r="M3" s="290"/>
      <c r="N3" s="290"/>
      <c r="O3" s="56" t="s">
        <v>99</v>
      </c>
      <c r="P3" s="57" t="s">
        <v>17</v>
      </c>
      <c r="Q3" s="56" t="s">
        <v>99</v>
      </c>
      <c r="R3" s="57" t="s">
        <v>17</v>
      </c>
      <c r="S3" s="56" t="s">
        <v>99</v>
      </c>
      <c r="T3" s="57" t="s">
        <v>17</v>
      </c>
      <c r="U3" s="56" t="s">
        <v>99</v>
      </c>
      <c r="V3" s="57" t="s">
        <v>17</v>
      </c>
      <c r="W3" s="291"/>
      <c r="X3" s="291"/>
      <c r="Y3" s="77" t="s">
        <v>99</v>
      </c>
      <c r="Z3" s="78" t="s">
        <v>17</v>
      </c>
      <c r="AA3" s="77" t="s">
        <v>99</v>
      </c>
      <c r="AB3" s="78" t="s">
        <v>17</v>
      </c>
      <c r="AC3" s="77" t="s">
        <v>99</v>
      </c>
      <c r="AD3" s="78" t="s">
        <v>17</v>
      </c>
      <c r="AE3" s="77" t="s">
        <v>99</v>
      </c>
      <c r="AF3" s="78" t="s">
        <v>17</v>
      </c>
      <c r="AG3" s="291"/>
      <c r="AH3" s="291"/>
      <c r="AI3" s="307"/>
      <c r="AJ3" s="295"/>
      <c r="AK3" s="295"/>
      <c r="AM3" s="58" t="s">
        <v>100</v>
      </c>
      <c r="AN3" s="58" t="s">
        <v>101</v>
      </c>
      <c r="AO3" s="58" t="s">
        <v>102</v>
      </c>
    </row>
    <row r="4" spans="1:49" s="2" customFormat="1" ht="30" customHeight="1" thickBot="1" x14ac:dyDescent="0.3">
      <c r="A4" s="59" t="s">
        <v>25</v>
      </c>
      <c r="B4" s="287" t="s">
        <v>24</v>
      </c>
      <c r="C4" s="288"/>
      <c r="D4" s="288"/>
      <c r="E4" s="76"/>
      <c r="F4" s="76"/>
      <c r="G4" s="76"/>
      <c r="H4" s="76"/>
      <c r="I4" s="76"/>
      <c r="J4" s="76"/>
      <c r="K4" s="76"/>
      <c r="L4" s="76"/>
      <c r="M4" s="76"/>
      <c r="N4" s="76"/>
      <c r="O4" s="76"/>
      <c r="P4" s="76"/>
      <c r="Q4" s="76"/>
      <c r="R4" s="76"/>
      <c r="S4" s="76"/>
      <c r="T4" s="76"/>
      <c r="U4" s="76"/>
      <c r="V4" s="76"/>
      <c r="W4" s="292"/>
      <c r="X4" s="293"/>
      <c r="Y4" s="293"/>
      <c r="Z4" s="293"/>
      <c r="AA4" s="293"/>
      <c r="AB4" s="293"/>
      <c r="AC4" s="293"/>
      <c r="AD4" s="293"/>
      <c r="AE4" s="293"/>
      <c r="AF4" s="293"/>
      <c r="AG4" s="293"/>
      <c r="AH4" s="293"/>
      <c r="AI4" s="293"/>
      <c r="AJ4" s="293"/>
      <c r="AK4" s="293"/>
      <c r="AM4" s="58" t="s">
        <v>96</v>
      </c>
      <c r="AN4" s="58" t="s">
        <v>96</v>
      </c>
      <c r="AO4" s="58" t="s">
        <v>96</v>
      </c>
    </row>
    <row r="5" spans="1:49" ht="33" customHeight="1" x14ac:dyDescent="0.25">
      <c r="A5" s="82"/>
      <c r="B5" s="83" t="s">
        <v>24</v>
      </c>
      <c r="C5" s="84" t="s">
        <v>105</v>
      </c>
      <c r="D5" s="85">
        <v>12</v>
      </c>
      <c r="E5" s="68">
        <v>0</v>
      </c>
      <c r="F5" s="69">
        <v>0</v>
      </c>
      <c r="G5" s="68">
        <v>0</v>
      </c>
      <c r="H5" s="70">
        <v>0</v>
      </c>
      <c r="I5" s="68">
        <v>0</v>
      </c>
      <c r="J5" s="70">
        <v>0</v>
      </c>
      <c r="K5" s="68">
        <v>3</v>
      </c>
      <c r="L5" s="70">
        <v>0</v>
      </c>
      <c r="M5" s="71">
        <f>+E5+G5+I5+K5</f>
        <v>3</v>
      </c>
      <c r="N5" s="70">
        <f>+L5+J5+H5+F5</f>
        <v>0</v>
      </c>
      <c r="O5" s="68">
        <v>2</v>
      </c>
      <c r="P5" s="70">
        <v>0</v>
      </c>
      <c r="Q5" s="68">
        <v>0</v>
      </c>
      <c r="R5" s="70">
        <v>0</v>
      </c>
      <c r="S5" s="68">
        <v>1</v>
      </c>
      <c r="T5" s="70">
        <v>0</v>
      </c>
      <c r="U5" s="68">
        <v>0</v>
      </c>
      <c r="V5" s="70">
        <v>0</v>
      </c>
      <c r="W5" s="74">
        <f>+O5+Q5+S5+U5</f>
        <v>3</v>
      </c>
      <c r="X5" s="70">
        <f>+V5+T5+R5+P5</f>
        <v>0</v>
      </c>
      <c r="Y5" s="68">
        <v>2</v>
      </c>
      <c r="Z5" s="70">
        <v>0</v>
      </c>
      <c r="AA5" s="68">
        <v>0</v>
      </c>
      <c r="AB5" s="70">
        <v>0</v>
      </c>
      <c r="AC5" s="68">
        <v>1</v>
      </c>
      <c r="AD5" s="70">
        <v>0</v>
      </c>
      <c r="AE5" s="72">
        <v>3</v>
      </c>
      <c r="AF5" s="70">
        <v>0</v>
      </c>
      <c r="AG5" s="74">
        <f>+Y5+AA5+AC5+AE5</f>
        <v>6</v>
      </c>
      <c r="AH5" s="70">
        <f>+AF5+AD5+AB5+Z5</f>
        <v>0</v>
      </c>
      <c r="AI5" s="75">
        <f>F5+H5+J5+L5+P5+R5+T5+V5+Z5+AB5+AD5+AF5</f>
        <v>0</v>
      </c>
      <c r="AJ5" s="73">
        <f>+D5-AI5</f>
        <v>12</v>
      </c>
      <c r="AK5" s="60">
        <f>+AI5/D5</f>
        <v>0</v>
      </c>
      <c r="AM5" s="61">
        <f>+F5+H5+J5+L5</f>
        <v>0</v>
      </c>
      <c r="AN5" s="62">
        <f>+P5+R5+T5+V5</f>
        <v>0</v>
      </c>
      <c r="AO5" s="62">
        <f>+Z5+AB5+AD5+AF5</f>
        <v>0</v>
      </c>
      <c r="AP5" s="63"/>
      <c r="AQ5" s="64"/>
      <c r="AR5" s="63"/>
      <c r="AS5" s="65"/>
      <c r="AV5" s="66"/>
      <c r="AW5" s="66"/>
    </row>
    <row r="6" spans="1:49" ht="33" customHeight="1" x14ac:dyDescent="0.25">
      <c r="A6" s="82"/>
      <c r="B6" s="86" t="s">
        <v>106</v>
      </c>
      <c r="C6" s="87" t="s">
        <v>105</v>
      </c>
      <c r="D6" s="88">
        <v>12</v>
      </c>
      <c r="E6" s="68">
        <v>0</v>
      </c>
      <c r="F6" s="69">
        <v>0</v>
      </c>
      <c r="G6" s="68">
        <v>0</v>
      </c>
      <c r="H6" s="70">
        <v>0</v>
      </c>
      <c r="I6" s="68">
        <v>0</v>
      </c>
      <c r="J6" s="70">
        <v>0</v>
      </c>
      <c r="K6" s="68">
        <v>3</v>
      </c>
      <c r="L6" s="70">
        <v>0</v>
      </c>
      <c r="M6" s="74">
        <f>+E6+G6+I6+K6</f>
        <v>3</v>
      </c>
      <c r="N6" s="70">
        <f>+L6+J6+H6+F6</f>
        <v>0</v>
      </c>
      <c r="O6" s="68">
        <v>2</v>
      </c>
      <c r="P6" s="70">
        <v>0</v>
      </c>
      <c r="Q6" s="68">
        <v>0</v>
      </c>
      <c r="R6" s="70">
        <v>0</v>
      </c>
      <c r="S6" s="68">
        <v>1</v>
      </c>
      <c r="T6" s="70">
        <v>0</v>
      </c>
      <c r="U6" s="68">
        <v>0</v>
      </c>
      <c r="V6" s="70">
        <v>0</v>
      </c>
      <c r="W6" s="74">
        <f>+O6+Q6+S6+U6</f>
        <v>3</v>
      </c>
      <c r="X6" s="70">
        <f>+V6+T6+R6+P6</f>
        <v>0</v>
      </c>
      <c r="Y6" s="68">
        <v>2</v>
      </c>
      <c r="Z6" s="70">
        <v>0</v>
      </c>
      <c r="AA6" s="68">
        <v>0</v>
      </c>
      <c r="AB6" s="70">
        <v>0</v>
      </c>
      <c r="AC6" s="68">
        <v>1</v>
      </c>
      <c r="AD6" s="70">
        <v>0</v>
      </c>
      <c r="AE6" s="72">
        <v>3</v>
      </c>
      <c r="AF6" s="70">
        <v>0</v>
      </c>
      <c r="AG6" s="74">
        <f>+Y6+AA6+AC6+AE6</f>
        <v>6</v>
      </c>
      <c r="AH6" s="70">
        <f>+AF6+AD6+AB6+Z6</f>
        <v>0</v>
      </c>
      <c r="AI6" s="75">
        <f>F6+H6+J6+L6+P6+R6+T6+V6+Z6+AB6+AD6+AF6</f>
        <v>0</v>
      </c>
      <c r="AJ6" s="73">
        <f>+D6-AI6</f>
        <v>12</v>
      </c>
      <c r="AK6" s="60">
        <f>+AI6/D6</f>
        <v>0</v>
      </c>
      <c r="AM6" s="61">
        <f t="shared" ref="AM6" si="0">+F6+H6+J6+L6</f>
        <v>0</v>
      </c>
      <c r="AN6" s="62">
        <f>+P6+R6+T6+V6</f>
        <v>0</v>
      </c>
      <c r="AO6" s="62">
        <f t="shared" ref="AO6" si="1">+Z6+AB6+AD6+AF6</f>
        <v>0</v>
      </c>
      <c r="AP6" s="63"/>
      <c r="AQ6" s="64"/>
      <c r="AR6" s="63"/>
      <c r="AS6" s="65"/>
      <c r="AU6" s="67"/>
      <c r="AV6" s="66"/>
      <c r="AW6" s="66"/>
    </row>
    <row r="7" spans="1:49" s="2" customFormat="1" ht="15" customHeight="1" x14ac:dyDescent="0.25">
      <c r="B7" s="89" t="s">
        <v>103</v>
      </c>
      <c r="C7" s="90" t="s">
        <v>104</v>
      </c>
      <c r="D7" s="91">
        <v>791</v>
      </c>
      <c r="E7" s="68">
        <v>2</v>
      </c>
      <c r="F7" s="2">
        <v>0</v>
      </c>
      <c r="G7" s="68">
        <v>0</v>
      </c>
      <c r="H7" s="2">
        <v>0</v>
      </c>
      <c r="I7" s="68">
        <v>0</v>
      </c>
      <c r="K7" s="68">
        <v>0</v>
      </c>
      <c r="M7" s="68">
        <v>0</v>
      </c>
      <c r="O7" s="68">
        <v>0</v>
      </c>
      <c r="Q7" s="68">
        <v>0</v>
      </c>
      <c r="S7" s="68">
        <v>0</v>
      </c>
      <c r="U7" s="68">
        <v>0</v>
      </c>
      <c r="W7" s="68">
        <v>0</v>
      </c>
      <c r="Y7" s="68">
        <v>0</v>
      </c>
      <c r="AA7" s="68">
        <v>0</v>
      </c>
      <c r="AC7" s="68">
        <v>0</v>
      </c>
      <c r="AE7" s="68">
        <v>0</v>
      </c>
      <c r="AG7" s="68">
        <v>0</v>
      </c>
    </row>
    <row r="8" spans="1:49" ht="15" customHeight="1" x14ac:dyDescent="0.25">
      <c r="B8" s="79"/>
      <c r="C8" s="80"/>
      <c r="D8" s="80"/>
    </row>
    <row r="9" spans="1:49" x14ac:dyDescent="0.25">
      <c r="B9" s="81"/>
      <c r="C9" s="81"/>
      <c r="D9" s="81"/>
    </row>
  </sheetData>
  <mergeCells count="28">
    <mergeCell ref="AM2:AO2"/>
    <mergeCell ref="A2:A3"/>
    <mergeCell ref="B2:B3"/>
    <mergeCell ref="C2:C3"/>
    <mergeCell ref="D2:D3"/>
    <mergeCell ref="M2:M3"/>
    <mergeCell ref="W2:W3"/>
    <mergeCell ref="AI2:AI3"/>
    <mergeCell ref="AJ2:AJ3"/>
    <mergeCell ref="S2:T2"/>
    <mergeCell ref="U2:V2"/>
    <mergeCell ref="Y2:Z2"/>
    <mergeCell ref="AA2:AB2"/>
    <mergeCell ref="AC2:AD2"/>
    <mergeCell ref="AE2:AF2"/>
    <mergeCell ref="E2:F2"/>
    <mergeCell ref="B4:D4"/>
    <mergeCell ref="N2:N3"/>
    <mergeCell ref="X2:X3"/>
    <mergeCell ref="AG2:AG3"/>
    <mergeCell ref="AH2:AH3"/>
    <mergeCell ref="W4:AK4"/>
    <mergeCell ref="AK2:AK3"/>
    <mergeCell ref="G2:H2"/>
    <mergeCell ref="I2:J2"/>
    <mergeCell ref="K2:L2"/>
    <mergeCell ref="O2:P2"/>
    <mergeCell ref="Q2:R2"/>
  </mergeCells>
  <conditionalFormatting sqref="AK5:AK6">
    <cfRule type="cellIs" dxfId="7" priority="1" operator="between">
      <formula>0.5</formula>
      <formula>0.69</formula>
    </cfRule>
    <cfRule type="cellIs" dxfId="6" priority="2" operator="between">
      <formula>0.9</formula>
      <formula>0.99</formula>
    </cfRule>
    <cfRule type="cellIs" dxfId="5" priority="3" operator="between">
      <formula>0.7</formula>
      <formula>0.89</formula>
    </cfRule>
    <cfRule type="cellIs" dxfId="4" priority="4" operator="lessThan">
      <formula>0.5</formula>
    </cfRule>
    <cfRule type="cellIs" dxfId="3" priority="5" operator="greaterThan">
      <formula>0.99</formula>
    </cfRule>
    <cfRule type="cellIs" dxfId="2" priority="6" operator="lessThan">
      <formula>0.5</formula>
    </cfRule>
    <cfRule type="cellIs" dxfId="1" priority="7" operator="between">
      <formula>0.9</formula>
      <formula>0.99</formula>
    </cfRule>
    <cfRule type="cellIs" dxfId="0" priority="8" operator="greaterThan">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61"/>
  <sheetViews>
    <sheetView workbookViewId="0">
      <selection activeCell="F10" sqref="F10"/>
    </sheetView>
  </sheetViews>
  <sheetFormatPr baseColWidth="10" defaultRowHeight="15" x14ac:dyDescent="0.25"/>
  <cols>
    <col min="3" max="3" width="67.42578125" customWidth="1"/>
    <col min="4" max="4" width="13.85546875" bestFit="1" customWidth="1"/>
    <col min="8" max="8" width="38.28515625" customWidth="1"/>
    <col min="9" max="9" width="13.140625" bestFit="1" customWidth="1"/>
    <col min="10" max="10" width="11.7109375" bestFit="1" customWidth="1"/>
  </cols>
  <sheetData>
    <row r="1" spans="2:10" x14ac:dyDescent="0.25">
      <c r="B1" s="92"/>
      <c r="C1" s="92"/>
      <c r="D1" s="92"/>
      <c r="E1" s="92"/>
      <c r="F1" s="92"/>
    </row>
    <row r="2" spans="2:10" ht="30" x14ac:dyDescent="0.25">
      <c r="B2" s="93" t="s">
        <v>116</v>
      </c>
      <c r="C2" s="94" t="s">
        <v>117</v>
      </c>
      <c r="D2" s="95" t="s">
        <v>118</v>
      </c>
      <c r="E2" s="92"/>
      <c r="F2" s="92"/>
      <c r="G2" s="93" t="s">
        <v>116</v>
      </c>
      <c r="H2" s="94" t="s">
        <v>117</v>
      </c>
      <c r="I2" s="95" t="s">
        <v>119</v>
      </c>
      <c r="J2" s="96" t="s">
        <v>17</v>
      </c>
    </row>
    <row r="3" spans="2:10" x14ac:dyDescent="0.25">
      <c r="B3" s="97" t="s">
        <v>25</v>
      </c>
      <c r="C3" s="98" t="s">
        <v>24</v>
      </c>
      <c r="D3" s="99" t="e">
        <f>#REF!</f>
        <v>#REF!</v>
      </c>
      <c r="E3" s="92"/>
      <c r="F3" s="92"/>
      <c r="G3" s="100" t="s">
        <v>28</v>
      </c>
      <c r="H3" s="98" t="s">
        <v>24</v>
      </c>
      <c r="I3" s="101" t="e">
        <f>#REF!</f>
        <v>#REF!</v>
      </c>
      <c r="J3" s="102" t="e">
        <f>#REF!</f>
        <v>#REF!</v>
      </c>
    </row>
    <row r="4" spans="2:10" x14ac:dyDescent="0.25">
      <c r="B4" s="100" t="s">
        <v>28</v>
      </c>
      <c r="C4" s="98" t="s">
        <v>120</v>
      </c>
      <c r="D4" s="99" t="e">
        <f>#REF!</f>
        <v>#REF!</v>
      </c>
      <c r="E4" s="92"/>
      <c r="F4" s="92"/>
      <c r="G4" s="103" t="s">
        <v>28</v>
      </c>
      <c r="H4" s="98" t="s">
        <v>120</v>
      </c>
      <c r="I4" s="101" t="e">
        <f>#REF!</f>
        <v>#REF!</v>
      </c>
      <c r="J4" s="102" t="e">
        <f>#REF!</f>
        <v>#REF!</v>
      </c>
    </row>
    <row r="5" spans="2:10" x14ac:dyDescent="0.25">
      <c r="B5" s="100" t="s">
        <v>28</v>
      </c>
      <c r="C5" s="98" t="s">
        <v>121</v>
      </c>
      <c r="D5" s="99" t="e">
        <f>#REF!</f>
        <v>#REF!</v>
      </c>
      <c r="E5" s="92"/>
      <c r="F5" s="92"/>
      <c r="G5" s="100" t="s">
        <v>28</v>
      </c>
      <c r="H5" s="98" t="s">
        <v>121</v>
      </c>
      <c r="I5" s="101" t="e">
        <f>#REF!</f>
        <v>#REF!</v>
      </c>
      <c r="J5" s="102" t="e">
        <f>#REF!</f>
        <v>#REF!</v>
      </c>
    </row>
    <row r="6" spans="2:10" x14ac:dyDescent="0.25">
      <c r="B6" s="104" t="s">
        <v>28</v>
      </c>
      <c r="C6" s="98" t="s">
        <v>122</v>
      </c>
      <c r="D6" s="99" t="e">
        <f>#REF!</f>
        <v>#REF!</v>
      </c>
      <c r="E6" s="92"/>
      <c r="F6" s="92"/>
      <c r="G6" s="103" t="s">
        <v>30</v>
      </c>
      <c r="H6" s="98" t="s">
        <v>122</v>
      </c>
      <c r="I6" s="101" t="e">
        <f>#REF!</f>
        <v>#REF!</v>
      </c>
      <c r="J6" s="102" t="e">
        <f>#REF!</f>
        <v>#REF!</v>
      </c>
    </row>
    <row r="7" spans="2:10" x14ac:dyDescent="0.25">
      <c r="B7" s="97" t="s">
        <v>28</v>
      </c>
      <c r="C7" s="98" t="s">
        <v>123</v>
      </c>
      <c r="D7" s="99" t="e">
        <f>#REF!</f>
        <v>#REF!</v>
      </c>
      <c r="E7" s="92"/>
      <c r="F7" s="92"/>
      <c r="G7" s="100" t="s">
        <v>30</v>
      </c>
      <c r="H7" s="98" t="s">
        <v>124</v>
      </c>
      <c r="I7" s="101" t="e">
        <f>#REF!</f>
        <v>#REF!</v>
      </c>
      <c r="J7" s="102" t="e">
        <f>#REF!</f>
        <v>#REF!</v>
      </c>
    </row>
    <row r="8" spans="2:10" x14ac:dyDescent="0.25">
      <c r="B8" s="105" t="s">
        <v>31</v>
      </c>
      <c r="C8" s="106" t="s">
        <v>125</v>
      </c>
      <c r="D8" s="99" t="e">
        <f>#REF!</f>
        <v>#REF!</v>
      </c>
      <c r="E8" s="92"/>
      <c r="F8" s="92"/>
      <c r="G8" s="105" t="s">
        <v>31</v>
      </c>
      <c r="H8" s="106" t="s">
        <v>125</v>
      </c>
      <c r="I8" s="101" t="e">
        <f>#REF!</f>
        <v>#REF!</v>
      </c>
      <c r="J8" s="102" t="e">
        <f>#REF!</f>
        <v>#REF!</v>
      </c>
    </row>
    <row r="9" spans="2:10" x14ac:dyDescent="0.25">
      <c r="B9" s="107" t="s">
        <v>28</v>
      </c>
      <c r="C9" s="98" t="s">
        <v>61</v>
      </c>
      <c r="D9" s="99" t="e">
        <f>#REF!</f>
        <v>#REF!</v>
      </c>
      <c r="E9" s="92"/>
      <c r="F9" s="92"/>
      <c r="G9" s="100" t="s">
        <v>31</v>
      </c>
      <c r="H9" s="98" t="s">
        <v>126</v>
      </c>
      <c r="I9" s="101" t="e">
        <f>#REF!</f>
        <v>#REF!</v>
      </c>
      <c r="J9" s="102" t="e">
        <f>#REF!</f>
        <v>#REF!</v>
      </c>
    </row>
    <row r="10" spans="2:10" x14ac:dyDescent="0.25">
      <c r="B10" s="100" t="s">
        <v>31</v>
      </c>
      <c r="C10" s="98" t="s">
        <v>126</v>
      </c>
      <c r="D10" s="99" t="e">
        <f>#REF!</f>
        <v>#REF!</v>
      </c>
      <c r="E10" s="92"/>
      <c r="F10" s="92"/>
      <c r="G10" s="100" t="s">
        <v>32</v>
      </c>
      <c r="H10" s="98" t="s">
        <v>127</v>
      </c>
      <c r="I10" s="101">
        <v>15</v>
      </c>
      <c r="J10" s="102" t="e">
        <f>#REF!</f>
        <v>#REF!</v>
      </c>
    </row>
    <row r="11" spans="2:10" x14ac:dyDescent="0.25">
      <c r="B11" s="100" t="s">
        <v>32</v>
      </c>
      <c r="C11" s="108" t="s">
        <v>127</v>
      </c>
      <c r="D11" s="99" t="e">
        <f>#REF!</f>
        <v>#REF!</v>
      </c>
      <c r="E11" s="92"/>
      <c r="F11" s="92"/>
      <c r="G11" s="100" t="s">
        <v>32</v>
      </c>
      <c r="H11" s="108" t="s">
        <v>128</v>
      </c>
      <c r="I11" s="109" t="e">
        <f>#REF!</f>
        <v>#REF!</v>
      </c>
      <c r="J11" s="102" t="e">
        <f>#REF!</f>
        <v>#REF!</v>
      </c>
    </row>
    <row r="12" spans="2:10" x14ac:dyDescent="0.25">
      <c r="B12" s="110" t="s">
        <v>32</v>
      </c>
      <c r="C12" s="98" t="s">
        <v>128</v>
      </c>
      <c r="D12" s="99" t="e">
        <f>#REF!</f>
        <v>#REF!</v>
      </c>
      <c r="E12" s="92"/>
      <c r="F12" s="92"/>
      <c r="G12" s="100"/>
      <c r="H12" s="108"/>
      <c r="I12" s="109"/>
      <c r="J12" s="102"/>
    </row>
    <row r="13" spans="2:10" x14ac:dyDescent="0.25">
      <c r="B13" s="110"/>
      <c r="C13" s="98"/>
      <c r="D13" s="99"/>
      <c r="E13" s="92"/>
      <c r="F13" s="92"/>
      <c r="H13" s="111"/>
      <c r="I13" s="111"/>
      <c r="J13" s="111"/>
    </row>
    <row r="14" spans="2:10" x14ac:dyDescent="0.25">
      <c r="B14" s="92"/>
      <c r="E14" s="92"/>
      <c r="F14" s="92"/>
    </row>
    <row r="15" spans="2:10" x14ac:dyDescent="0.25">
      <c r="B15" s="92"/>
      <c r="C15" s="92"/>
      <c r="D15" s="92"/>
      <c r="E15" s="92"/>
      <c r="F15" s="92"/>
    </row>
    <row r="16" spans="2:10" x14ac:dyDescent="0.25">
      <c r="B16" s="92"/>
      <c r="C16" s="92"/>
      <c r="D16" s="92"/>
      <c r="E16" s="92"/>
      <c r="F16" s="92"/>
    </row>
    <row r="17" spans="2:6" x14ac:dyDescent="0.25">
      <c r="B17" s="92"/>
      <c r="C17" s="92"/>
      <c r="D17" s="92"/>
      <c r="E17" s="92"/>
      <c r="F17" s="92"/>
    </row>
    <row r="18" spans="2:6" x14ac:dyDescent="0.25">
      <c r="B18" s="92"/>
      <c r="C18" s="92"/>
      <c r="D18" s="92"/>
      <c r="E18" s="92"/>
      <c r="F18" s="92"/>
    </row>
    <row r="19" spans="2:6" x14ac:dyDescent="0.25">
      <c r="B19" s="92"/>
      <c r="C19" s="92"/>
      <c r="D19" s="92"/>
      <c r="E19" s="92"/>
      <c r="F19" s="92"/>
    </row>
    <row r="20" spans="2:6" x14ac:dyDescent="0.25">
      <c r="B20" s="92"/>
      <c r="C20" s="92"/>
      <c r="D20" s="92"/>
      <c r="E20" s="92"/>
      <c r="F20" s="92"/>
    </row>
    <row r="21" spans="2:6" x14ac:dyDescent="0.25">
      <c r="B21" s="92"/>
      <c r="C21" s="92"/>
      <c r="D21" s="92"/>
      <c r="E21" s="92"/>
      <c r="F21" s="92"/>
    </row>
    <row r="22" spans="2:6" x14ac:dyDescent="0.25">
      <c r="B22" s="92"/>
      <c r="C22" s="92"/>
      <c r="D22" s="92"/>
      <c r="E22" s="92"/>
      <c r="F22" s="92"/>
    </row>
    <row r="23" spans="2:6" x14ac:dyDescent="0.25">
      <c r="B23" s="92"/>
      <c r="C23" s="92"/>
      <c r="D23" s="92"/>
      <c r="E23" s="92"/>
      <c r="F23" s="92"/>
    </row>
    <row r="24" spans="2:6" x14ac:dyDescent="0.25">
      <c r="B24" s="92"/>
      <c r="C24" s="92"/>
      <c r="D24" s="92"/>
      <c r="E24" s="92"/>
      <c r="F24" s="92"/>
    </row>
    <row r="25" spans="2:6" x14ac:dyDescent="0.25">
      <c r="B25" s="92"/>
      <c r="C25" s="92"/>
      <c r="D25" s="92"/>
      <c r="E25" s="92"/>
      <c r="F25" s="92"/>
    </row>
    <row r="26" spans="2:6" x14ac:dyDescent="0.25">
      <c r="B26" s="92"/>
      <c r="C26" s="92"/>
      <c r="D26" s="92"/>
      <c r="E26" s="92"/>
      <c r="F26" s="92"/>
    </row>
    <row r="27" spans="2:6" x14ac:dyDescent="0.25">
      <c r="B27" s="92"/>
      <c r="C27" s="92"/>
      <c r="D27" s="92"/>
      <c r="E27" s="92"/>
      <c r="F27" s="92"/>
    </row>
    <row r="28" spans="2:6" x14ac:dyDescent="0.25">
      <c r="B28" s="92"/>
      <c r="C28" s="92"/>
      <c r="D28" s="92"/>
      <c r="E28" s="92"/>
      <c r="F28" s="92"/>
    </row>
    <row r="29" spans="2:6" x14ac:dyDescent="0.25">
      <c r="B29" s="92"/>
      <c r="C29" s="92"/>
      <c r="D29" s="92"/>
      <c r="E29" s="92"/>
      <c r="F29" s="92"/>
    </row>
    <row r="30" spans="2:6" x14ac:dyDescent="0.25">
      <c r="B30" s="92"/>
      <c r="C30" s="92"/>
      <c r="D30" s="92"/>
      <c r="E30" s="92"/>
      <c r="F30" s="92"/>
    </row>
    <row r="31" spans="2:6" x14ac:dyDescent="0.25">
      <c r="B31" s="92"/>
      <c r="C31" s="92"/>
      <c r="D31" s="92"/>
      <c r="E31" s="92"/>
      <c r="F31" s="92"/>
    </row>
    <row r="32" spans="2:6" x14ac:dyDescent="0.25">
      <c r="B32" s="92"/>
      <c r="C32" s="92"/>
      <c r="D32" s="92"/>
      <c r="E32" s="92"/>
      <c r="F32" s="92"/>
    </row>
    <row r="33" spans="2:6" x14ac:dyDescent="0.25">
      <c r="B33" s="92"/>
      <c r="C33" s="92"/>
      <c r="D33" s="92"/>
      <c r="E33" s="92"/>
      <c r="F33" s="92"/>
    </row>
    <row r="34" spans="2:6" x14ac:dyDescent="0.25">
      <c r="B34" s="92"/>
      <c r="C34" s="92"/>
      <c r="D34" s="92"/>
      <c r="E34" s="92"/>
      <c r="F34" s="92"/>
    </row>
    <row r="35" spans="2:6" x14ac:dyDescent="0.25">
      <c r="B35" s="92"/>
      <c r="C35" s="92"/>
      <c r="D35" s="92"/>
      <c r="E35" s="92"/>
      <c r="F35" s="92"/>
    </row>
    <row r="36" spans="2:6" x14ac:dyDescent="0.25">
      <c r="B36" s="92"/>
      <c r="C36" s="92"/>
      <c r="D36" s="92"/>
      <c r="E36" s="92"/>
      <c r="F36" s="92"/>
    </row>
    <row r="37" spans="2:6" x14ac:dyDescent="0.25">
      <c r="B37" s="92"/>
      <c r="C37" s="92"/>
      <c r="D37" s="92"/>
      <c r="E37" s="92"/>
      <c r="F37" s="92"/>
    </row>
    <row r="38" spans="2:6" x14ac:dyDescent="0.25">
      <c r="B38" s="92"/>
      <c r="C38" s="92"/>
      <c r="D38" s="92"/>
      <c r="E38" s="92"/>
      <c r="F38" s="92"/>
    </row>
    <row r="39" spans="2:6" x14ac:dyDescent="0.25">
      <c r="B39" s="92"/>
      <c r="C39" s="92"/>
      <c r="D39" s="92"/>
      <c r="E39" s="92"/>
      <c r="F39" s="92"/>
    </row>
    <row r="40" spans="2:6" x14ac:dyDescent="0.25">
      <c r="C40" s="92"/>
      <c r="D40" s="92"/>
      <c r="E40" s="92"/>
      <c r="F40" s="92"/>
    </row>
    <row r="41" spans="2:6" ht="51" customHeight="1" x14ac:dyDescent="0.25">
      <c r="E41" s="92"/>
      <c r="F41" s="92"/>
    </row>
    <row r="42" spans="2:6" ht="51" customHeight="1" x14ac:dyDescent="0.25">
      <c r="E42" s="92"/>
      <c r="F42" s="92"/>
    </row>
    <row r="43" spans="2:6" ht="15.75" x14ac:dyDescent="0.25">
      <c r="B43" s="112" t="s">
        <v>116</v>
      </c>
      <c r="E43" s="92"/>
      <c r="F43" s="92"/>
    </row>
    <row r="44" spans="2:6" ht="30" x14ac:dyDescent="0.25">
      <c r="B44" s="113" t="s">
        <v>28</v>
      </c>
      <c r="C44" s="114" t="s">
        <v>117</v>
      </c>
      <c r="D44" s="115" t="s">
        <v>118</v>
      </c>
      <c r="E44" s="92"/>
      <c r="F44" s="92"/>
    </row>
    <row r="45" spans="2:6" ht="45" x14ac:dyDescent="0.25">
      <c r="B45" s="116" t="s">
        <v>28</v>
      </c>
      <c r="C45" s="117" t="s">
        <v>129</v>
      </c>
      <c r="D45" s="99" t="e">
        <f t="shared" ref="D45:D51" si="0">D3</f>
        <v>#REF!</v>
      </c>
      <c r="E45" s="92"/>
      <c r="F45" s="92"/>
    </row>
    <row r="46" spans="2:6" ht="30" x14ac:dyDescent="0.25">
      <c r="B46" s="116" t="s">
        <v>28</v>
      </c>
      <c r="C46" s="117" t="s">
        <v>130</v>
      </c>
      <c r="D46" s="99" t="e">
        <f t="shared" si="0"/>
        <v>#REF!</v>
      </c>
      <c r="E46" s="92"/>
      <c r="F46" s="92"/>
    </row>
    <row r="47" spans="2:6" ht="30" x14ac:dyDescent="0.25">
      <c r="B47" s="113" t="s">
        <v>30</v>
      </c>
      <c r="C47" s="117" t="s">
        <v>131</v>
      </c>
      <c r="D47" s="99" t="e">
        <f t="shared" si="0"/>
        <v>#REF!</v>
      </c>
      <c r="E47" s="92"/>
      <c r="F47" s="92"/>
    </row>
    <row r="48" spans="2:6" ht="30" x14ac:dyDescent="0.25">
      <c r="B48" s="116" t="s">
        <v>30</v>
      </c>
      <c r="C48" s="117" t="s">
        <v>132</v>
      </c>
      <c r="D48" s="99" t="e">
        <f t="shared" si="0"/>
        <v>#REF!</v>
      </c>
      <c r="E48" s="92"/>
      <c r="F48" s="92"/>
    </row>
    <row r="49" spans="2:6" ht="30" x14ac:dyDescent="0.25">
      <c r="B49" s="118" t="s">
        <v>31</v>
      </c>
      <c r="C49" s="117" t="s">
        <v>133</v>
      </c>
      <c r="D49" s="99" t="e">
        <f t="shared" si="0"/>
        <v>#REF!</v>
      </c>
      <c r="E49" s="92"/>
      <c r="F49" s="92"/>
    </row>
    <row r="50" spans="2:6" ht="30" x14ac:dyDescent="0.25">
      <c r="B50" s="116" t="s">
        <v>31</v>
      </c>
      <c r="C50" s="117" t="s">
        <v>134</v>
      </c>
      <c r="D50" s="99" t="e">
        <f t="shared" si="0"/>
        <v>#REF!</v>
      </c>
      <c r="E50" s="92"/>
      <c r="F50" s="92"/>
    </row>
    <row r="51" spans="2:6" ht="30" x14ac:dyDescent="0.25">
      <c r="B51" s="113" t="s">
        <v>32</v>
      </c>
      <c r="C51" s="117" t="s">
        <v>135</v>
      </c>
      <c r="D51" s="99" t="e">
        <f t="shared" si="0"/>
        <v>#REF!</v>
      </c>
      <c r="E51" s="92"/>
      <c r="F51" s="92"/>
    </row>
    <row r="52" spans="2:6" ht="30" x14ac:dyDescent="0.25">
      <c r="B52" s="116" t="s">
        <v>32</v>
      </c>
      <c r="C52" s="119" t="s">
        <v>136</v>
      </c>
      <c r="D52" s="99" t="e">
        <f>D11</f>
        <v>#REF!</v>
      </c>
      <c r="E52" s="92"/>
      <c r="F52" s="92"/>
    </row>
    <row r="53" spans="2:6" ht="30" x14ac:dyDescent="0.25">
      <c r="B53" s="92"/>
      <c r="C53" s="117" t="s">
        <v>137</v>
      </c>
      <c r="D53" s="99" t="e">
        <f>D12</f>
        <v>#REF!</v>
      </c>
      <c r="E53" s="92"/>
      <c r="F53" s="92"/>
    </row>
    <row r="54" spans="2:6" x14ac:dyDescent="0.25">
      <c r="B54" s="92"/>
      <c r="C54" s="92"/>
      <c r="D54" s="92"/>
      <c r="E54" s="92"/>
      <c r="F54" s="92"/>
    </row>
    <row r="55" spans="2:6" x14ac:dyDescent="0.25">
      <c r="B55" s="92"/>
      <c r="C55" s="92"/>
      <c r="D55" s="92"/>
      <c r="E55" s="92"/>
      <c r="F55" s="92"/>
    </row>
    <row r="56" spans="2:6" x14ac:dyDescent="0.25">
      <c r="B56" s="92"/>
      <c r="C56" s="92"/>
      <c r="D56" s="92"/>
      <c r="E56" s="92"/>
      <c r="F56" s="92"/>
    </row>
    <row r="57" spans="2:6" x14ac:dyDescent="0.25">
      <c r="B57" s="92"/>
      <c r="C57" s="92"/>
      <c r="D57" s="92"/>
      <c r="E57" s="92"/>
      <c r="F57" s="92"/>
    </row>
    <row r="58" spans="2:6" x14ac:dyDescent="0.25">
      <c r="B58" s="92"/>
      <c r="C58" s="92"/>
      <c r="D58" s="92"/>
      <c r="E58" s="92"/>
      <c r="F58" s="92"/>
    </row>
    <row r="59" spans="2:6" x14ac:dyDescent="0.25">
      <c r="B59" s="92"/>
      <c r="C59" s="92"/>
      <c r="D59" s="92"/>
      <c r="E59" s="92"/>
      <c r="F59" s="92"/>
    </row>
    <row r="60" spans="2:6" x14ac:dyDescent="0.25">
      <c r="B60" s="92"/>
      <c r="C60" s="92"/>
      <c r="D60" s="92"/>
      <c r="E60" s="92"/>
      <c r="F60" s="92"/>
    </row>
    <row r="61" spans="2:6" x14ac:dyDescent="0.25">
      <c r="C61" s="92"/>
      <c r="D61" s="92"/>
    </row>
  </sheetData>
  <pageMargins left="0.7" right="0.7" top="0.75" bottom="0.75" header="0.3" footer="0.3"/>
  <drawing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93"/>
  <sheetViews>
    <sheetView showGridLines="0" view="pageBreakPreview" topLeftCell="A16" zoomScale="70" zoomScaleNormal="70" zoomScaleSheetLayoutView="70" workbookViewId="0">
      <selection activeCell="H19" sqref="H19:H20"/>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23" style="1" bestFit="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5.425781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202"/>
      <c r="H1" s="225" t="s">
        <v>8</v>
      </c>
      <c r="I1" s="225"/>
      <c r="J1" s="225"/>
      <c r="K1" s="202"/>
      <c r="L1" s="7"/>
      <c r="M1" s="7"/>
      <c r="N1" s="53"/>
      <c r="O1" s="53"/>
      <c r="P1" s="202"/>
      <c r="Q1" s="202"/>
      <c r="R1" s="202"/>
      <c r="S1" s="202"/>
      <c r="T1" s="202"/>
      <c r="U1" s="202"/>
      <c r="V1" s="202"/>
      <c r="W1" s="202"/>
      <c r="X1" s="202"/>
      <c r="Y1" s="202"/>
      <c r="Z1" s="202"/>
      <c r="AA1" s="202"/>
      <c r="AB1" s="202"/>
      <c r="AC1" s="202"/>
      <c r="AD1" s="202"/>
      <c r="AE1" s="202"/>
      <c r="AF1" s="202"/>
      <c r="AG1" s="202"/>
    </row>
    <row r="2" spans="1:33" s="8" customFormat="1" ht="12" customHeight="1" x14ac:dyDescent="0.2">
      <c r="C2" s="224"/>
      <c r="D2" s="225" t="s">
        <v>19</v>
      </c>
      <c r="E2" s="225"/>
      <c r="F2" s="225"/>
      <c r="G2" s="202"/>
      <c r="H2" s="225" t="s">
        <v>20</v>
      </c>
      <c r="I2" s="225"/>
      <c r="J2" s="225"/>
      <c r="K2" s="225"/>
      <c r="L2" s="225"/>
      <c r="M2" s="225"/>
      <c r="N2" s="225"/>
      <c r="O2" s="225"/>
      <c r="P2" s="225"/>
      <c r="Q2" s="225"/>
      <c r="R2" s="202"/>
      <c r="S2" s="202"/>
      <c r="T2" s="202"/>
      <c r="U2" s="202"/>
      <c r="V2" s="202"/>
      <c r="W2" s="202"/>
      <c r="X2" s="202"/>
      <c r="Y2" s="202"/>
      <c r="Z2" s="202"/>
      <c r="AA2" s="202"/>
      <c r="AB2" s="202"/>
      <c r="AC2" s="202"/>
      <c r="AD2" s="202"/>
      <c r="AE2" s="202"/>
      <c r="AF2" s="202"/>
      <c r="AG2" s="202"/>
    </row>
    <row r="3" spans="1:33" s="8" customFormat="1" ht="12" customHeight="1" x14ac:dyDescent="0.2">
      <c r="C3" s="224"/>
      <c r="D3" s="225" t="s">
        <v>40</v>
      </c>
      <c r="E3" s="225"/>
      <c r="F3" s="225"/>
      <c r="G3" s="202"/>
      <c r="H3" s="225" t="s">
        <v>9</v>
      </c>
      <c r="I3" s="225"/>
      <c r="J3" s="225"/>
      <c r="K3" s="202"/>
      <c r="L3" s="202"/>
      <c r="M3" s="202"/>
      <c r="N3" s="53"/>
      <c r="O3" s="53"/>
      <c r="P3" s="202"/>
      <c r="Q3" s="202"/>
      <c r="R3" s="202"/>
      <c r="S3" s="202"/>
      <c r="T3" s="202"/>
      <c r="U3" s="202"/>
      <c r="V3" s="202"/>
      <c r="W3" s="202"/>
      <c r="X3" s="202"/>
      <c r="Y3" s="202"/>
      <c r="Z3" s="202"/>
      <c r="AA3" s="202"/>
      <c r="AB3" s="202"/>
      <c r="AC3" s="202"/>
      <c r="AD3" s="202"/>
      <c r="AE3" s="202"/>
      <c r="AF3" s="202"/>
      <c r="AG3" s="202"/>
    </row>
    <row r="5" spans="1:33" ht="21" x14ac:dyDescent="0.35">
      <c r="B5" s="226" t="s">
        <v>51</v>
      </c>
      <c r="C5" s="226"/>
      <c r="D5" s="226"/>
      <c r="E5" s="226"/>
      <c r="F5" s="226"/>
      <c r="G5" s="226"/>
      <c r="H5" s="226"/>
      <c r="I5" s="226"/>
      <c r="J5" s="226"/>
      <c r="K5" s="226"/>
      <c r="L5" s="226"/>
      <c r="M5" s="226"/>
      <c r="N5" s="226"/>
      <c r="O5" s="227" t="s">
        <v>50</v>
      </c>
      <c r="P5" s="228"/>
      <c r="Q5" s="228"/>
      <c r="R5" s="229"/>
      <c r="S5" s="55"/>
    </row>
    <row r="6" spans="1:33" ht="21" x14ac:dyDescent="0.35">
      <c r="B6" s="226" t="s">
        <v>90</v>
      </c>
      <c r="C6" s="226"/>
      <c r="D6" s="226"/>
      <c r="E6" s="226"/>
      <c r="F6" s="226"/>
      <c r="G6" s="226"/>
      <c r="H6" s="226"/>
      <c r="I6" s="226"/>
      <c r="J6" s="226"/>
      <c r="K6" s="226"/>
      <c r="L6" s="226"/>
      <c r="M6" s="226"/>
      <c r="N6" s="226"/>
      <c r="O6" s="230" t="s">
        <v>89</v>
      </c>
      <c r="P6" s="230"/>
      <c r="Q6" s="230"/>
      <c r="R6" s="230"/>
      <c r="S6" s="54"/>
    </row>
    <row r="7" spans="1:33" ht="6" customHeight="1" x14ac:dyDescent="0.25"/>
    <row r="8" spans="1:33" s="2" customFormat="1" ht="32.25" customHeight="1" x14ac:dyDescent="0.25">
      <c r="B8" s="279" t="s">
        <v>1</v>
      </c>
      <c r="C8" s="277" t="s">
        <v>10</v>
      </c>
      <c r="D8" s="235" t="s">
        <v>11</v>
      </c>
      <c r="E8" s="237"/>
      <c r="F8" s="277" t="s">
        <v>14</v>
      </c>
      <c r="G8" s="235" t="s">
        <v>64</v>
      </c>
      <c r="H8" s="236"/>
      <c r="I8" s="236"/>
      <c r="J8" s="236"/>
      <c r="K8" s="237"/>
      <c r="L8" s="238" t="s">
        <v>3</v>
      </c>
      <c r="M8" s="239"/>
      <c r="N8" s="239"/>
      <c r="O8" s="239"/>
      <c r="P8" s="240"/>
      <c r="Q8" s="277" t="s">
        <v>147</v>
      </c>
      <c r="R8" s="233" t="s">
        <v>4</v>
      </c>
      <c r="S8" s="241" t="s">
        <v>18</v>
      </c>
      <c r="T8" s="3"/>
      <c r="U8" s="3"/>
      <c r="V8" s="3"/>
      <c r="W8" s="3"/>
      <c r="X8" s="3"/>
      <c r="Y8" s="3"/>
      <c r="Z8" s="3"/>
      <c r="AA8" s="3"/>
      <c r="AB8" s="3"/>
      <c r="AC8" s="3"/>
      <c r="AD8" s="3"/>
      <c r="AE8" s="3"/>
      <c r="AF8" s="3"/>
      <c r="AG8" s="3"/>
    </row>
    <row r="9" spans="1:33" ht="49.5" customHeight="1" x14ac:dyDescent="0.25">
      <c r="B9" s="280"/>
      <c r="C9" s="278"/>
      <c r="D9" s="214" t="s">
        <v>12</v>
      </c>
      <c r="E9" s="214" t="s">
        <v>13</v>
      </c>
      <c r="F9" s="278"/>
      <c r="G9" s="214" t="s">
        <v>93</v>
      </c>
      <c r="H9" s="214" t="s">
        <v>15</v>
      </c>
      <c r="I9" s="214" t="s">
        <v>16</v>
      </c>
      <c r="J9" s="214" t="s">
        <v>145</v>
      </c>
      <c r="K9" s="214" t="s">
        <v>144</v>
      </c>
      <c r="L9" s="214" t="s">
        <v>91</v>
      </c>
      <c r="M9" s="28" t="s">
        <v>2</v>
      </c>
      <c r="N9" s="28" t="s">
        <v>92</v>
      </c>
      <c r="O9" s="28" t="s">
        <v>115</v>
      </c>
      <c r="P9" s="28" t="s">
        <v>39</v>
      </c>
      <c r="Q9" s="278"/>
      <c r="R9" s="234"/>
      <c r="S9" s="241"/>
    </row>
    <row r="10" spans="1:33" ht="51.75" customHeight="1" x14ac:dyDescent="0.25">
      <c r="B10" s="220">
        <v>1</v>
      </c>
      <c r="C10" s="29" t="s">
        <v>24</v>
      </c>
      <c r="D10" s="218" t="s">
        <v>25</v>
      </c>
      <c r="E10" s="218" t="s">
        <v>26</v>
      </c>
      <c r="F10" s="221" t="s">
        <v>27</v>
      </c>
      <c r="G10" s="52" t="s">
        <v>27</v>
      </c>
      <c r="H10" s="32">
        <v>13123671</v>
      </c>
      <c r="I10" s="32">
        <v>13942163</v>
      </c>
      <c r="J10" s="212">
        <v>1566676.22</v>
      </c>
      <c r="K10" s="32">
        <f>+J10+Octubre!K10</f>
        <v>11900261.18</v>
      </c>
      <c r="L10" s="208">
        <v>12</v>
      </c>
      <c r="M10" s="208" t="s">
        <v>52</v>
      </c>
      <c r="N10" s="208">
        <v>1</v>
      </c>
      <c r="O10" s="208">
        <v>1</v>
      </c>
      <c r="P10" s="34">
        <v>1</v>
      </c>
      <c r="Q10" s="35">
        <v>0</v>
      </c>
      <c r="R10" s="35">
        <f>+J10/I10</f>
        <v>0.11236966746121101</v>
      </c>
      <c r="S10" s="48" t="s">
        <v>59</v>
      </c>
    </row>
    <row r="11" spans="1:33" ht="75" x14ac:dyDescent="0.25">
      <c r="A11" s="242"/>
      <c r="B11" s="274">
        <v>2</v>
      </c>
      <c r="C11" s="248" t="s">
        <v>53</v>
      </c>
      <c r="D11" s="250" t="s">
        <v>28</v>
      </c>
      <c r="E11" s="250" t="s">
        <v>26</v>
      </c>
      <c r="F11" s="36" t="s">
        <v>46</v>
      </c>
      <c r="G11" s="52" t="s">
        <v>76</v>
      </c>
      <c r="H11" s="253">
        <v>8670574</v>
      </c>
      <c r="I11" s="253">
        <v>9333291</v>
      </c>
      <c r="J11" s="253">
        <v>1202143.99</v>
      </c>
      <c r="K11" s="253">
        <f>+J11+Octubre!K11</f>
        <v>6348420.2000000002</v>
      </c>
      <c r="L11" s="37">
        <v>4656930</v>
      </c>
      <c r="M11" s="36" t="s">
        <v>34</v>
      </c>
      <c r="N11" s="209">
        <v>153887</v>
      </c>
      <c r="O11" s="209">
        <v>153887</v>
      </c>
      <c r="P11" s="34">
        <f>+O11/N11</f>
        <v>1</v>
      </c>
      <c r="Q11" s="34">
        <f>+O11/N11</f>
        <v>1</v>
      </c>
      <c r="R11" s="256">
        <f>+J11/I11</f>
        <v>0.12880172599354289</v>
      </c>
      <c r="S11" s="49" t="s">
        <v>63</v>
      </c>
    </row>
    <row r="12" spans="1:33" ht="119.25" customHeight="1" x14ac:dyDescent="0.25">
      <c r="A12" s="243"/>
      <c r="B12" s="275"/>
      <c r="C12" s="249"/>
      <c r="D12" s="251"/>
      <c r="E12" s="251"/>
      <c r="F12" s="215" t="s">
        <v>29</v>
      </c>
      <c r="G12" s="52" t="s">
        <v>77</v>
      </c>
      <c r="H12" s="254"/>
      <c r="I12" s="254"/>
      <c r="J12" s="254"/>
      <c r="K12" s="254">
        <f>+[3]Agosto!K12+[3]Noviembre!J12</f>
        <v>0</v>
      </c>
      <c r="L12" s="209">
        <v>12</v>
      </c>
      <c r="M12" s="36" t="s">
        <v>52</v>
      </c>
      <c r="N12" s="209">
        <v>1</v>
      </c>
      <c r="O12" s="210">
        <v>1</v>
      </c>
      <c r="P12" s="34">
        <f>+O12/N12</f>
        <v>1</v>
      </c>
      <c r="Q12" s="34">
        <f t="shared" ref="Q12:Q20" si="0">+O12/N12</f>
        <v>1</v>
      </c>
      <c r="R12" s="257"/>
      <c r="S12" s="49" t="s">
        <v>66</v>
      </c>
    </row>
    <row r="13" spans="1:33" ht="93.75" customHeight="1" x14ac:dyDescent="0.25">
      <c r="A13" s="243"/>
      <c r="B13" s="275"/>
      <c r="C13" s="249"/>
      <c r="D13" s="251"/>
      <c r="E13" s="251"/>
      <c r="F13" s="215" t="s">
        <v>56</v>
      </c>
      <c r="G13" s="52" t="s">
        <v>78</v>
      </c>
      <c r="H13" s="254"/>
      <c r="I13" s="254"/>
      <c r="J13" s="254"/>
      <c r="K13" s="254">
        <f>+[3]Agosto!K13+[3]Noviembre!J13</f>
        <v>0</v>
      </c>
      <c r="L13" s="209">
        <v>53000</v>
      </c>
      <c r="M13" s="36" t="s">
        <v>34</v>
      </c>
      <c r="N13" s="209">
        <v>475</v>
      </c>
      <c r="O13" s="209">
        <v>9461</v>
      </c>
      <c r="P13" s="34">
        <f t="shared" ref="P13:P15" si="1">+O13/N13</f>
        <v>19.917894736842104</v>
      </c>
      <c r="Q13" s="34">
        <f t="shared" si="0"/>
        <v>19.917894736842104</v>
      </c>
      <c r="R13" s="257"/>
      <c r="S13" s="49" t="s">
        <v>63</v>
      </c>
    </row>
    <row r="14" spans="1:33" ht="56.25" x14ac:dyDescent="0.25">
      <c r="A14" s="244"/>
      <c r="B14" s="276"/>
      <c r="C14" s="249"/>
      <c r="D14" s="252"/>
      <c r="E14" s="252"/>
      <c r="F14" s="36" t="s">
        <v>47</v>
      </c>
      <c r="G14" s="52" t="s">
        <v>79</v>
      </c>
      <c r="H14" s="254"/>
      <c r="I14" s="254"/>
      <c r="J14" s="254"/>
      <c r="K14" s="254">
        <f>+[3]Agosto!K14+[3]Noviembre!J14</f>
        <v>0</v>
      </c>
      <c r="L14" s="209">
        <v>65</v>
      </c>
      <c r="M14" s="36" t="s">
        <v>37</v>
      </c>
      <c r="N14" s="209">
        <v>6</v>
      </c>
      <c r="O14" s="209">
        <v>8</v>
      </c>
      <c r="P14" s="34">
        <f t="shared" si="1"/>
        <v>1.3333333333333333</v>
      </c>
      <c r="Q14" s="34">
        <f t="shared" si="0"/>
        <v>1.3333333333333333</v>
      </c>
      <c r="R14" s="257"/>
      <c r="S14" s="49" t="s">
        <v>63</v>
      </c>
    </row>
    <row r="15" spans="1:33" ht="96" customHeight="1" x14ac:dyDescent="0.25">
      <c r="B15" s="219">
        <v>3</v>
      </c>
      <c r="C15" s="249"/>
      <c r="D15" s="217" t="s">
        <v>30</v>
      </c>
      <c r="E15" s="217" t="s">
        <v>26</v>
      </c>
      <c r="F15" s="215" t="s">
        <v>48</v>
      </c>
      <c r="G15" s="52" t="s">
        <v>80</v>
      </c>
      <c r="H15" s="254"/>
      <c r="I15" s="254"/>
      <c r="J15" s="254"/>
      <c r="K15" s="254">
        <f>+[3]Agosto!K15+[3]Noviembre!J15</f>
        <v>0</v>
      </c>
      <c r="L15" s="209">
        <v>30000</v>
      </c>
      <c r="M15" s="36" t="s">
        <v>36</v>
      </c>
      <c r="N15" s="209">
        <v>8000</v>
      </c>
      <c r="O15" s="209">
        <v>816</v>
      </c>
      <c r="P15" s="34">
        <f t="shared" si="1"/>
        <v>0.10199999999999999</v>
      </c>
      <c r="Q15" s="34">
        <v>0</v>
      </c>
      <c r="R15" s="257"/>
      <c r="S15" s="49" t="s">
        <v>63</v>
      </c>
    </row>
    <row r="16" spans="1:33" ht="150" x14ac:dyDescent="0.25">
      <c r="B16" s="219"/>
      <c r="C16" s="216"/>
      <c r="D16" s="217" t="s">
        <v>30</v>
      </c>
      <c r="E16" s="217" t="s">
        <v>26</v>
      </c>
      <c r="F16" s="215" t="s">
        <v>61</v>
      </c>
      <c r="G16" s="52" t="s">
        <v>81</v>
      </c>
      <c r="H16" s="255"/>
      <c r="I16" s="255"/>
      <c r="J16" s="255"/>
      <c r="K16" s="255">
        <f>+[3]Agosto!K16+[3]Noviembre!J16</f>
        <v>0</v>
      </c>
      <c r="L16" s="209">
        <v>350</v>
      </c>
      <c r="M16" s="36" t="s">
        <v>60</v>
      </c>
      <c r="N16" s="209">
        <v>55</v>
      </c>
      <c r="O16" s="209">
        <v>55</v>
      </c>
      <c r="P16" s="34">
        <f>+O16/N16</f>
        <v>1</v>
      </c>
      <c r="Q16" s="34">
        <f t="shared" si="0"/>
        <v>1</v>
      </c>
      <c r="R16" s="258"/>
      <c r="S16" s="49" t="s">
        <v>67</v>
      </c>
    </row>
    <row r="17" spans="2:67" ht="81.75" customHeight="1" x14ac:dyDescent="0.25">
      <c r="B17" s="259">
        <v>4</v>
      </c>
      <c r="C17" s="248" t="s">
        <v>54</v>
      </c>
      <c r="D17" s="250" t="s">
        <v>31</v>
      </c>
      <c r="E17" s="250" t="s">
        <v>26</v>
      </c>
      <c r="F17" s="248" t="s">
        <v>33</v>
      </c>
      <c r="G17" s="52" t="s">
        <v>82</v>
      </c>
      <c r="H17" s="253">
        <v>4255000</v>
      </c>
      <c r="I17" s="253">
        <v>2598098</v>
      </c>
      <c r="J17" s="253">
        <v>59650</v>
      </c>
      <c r="K17" s="253">
        <f>+J17+Octubre!K17</f>
        <v>206914.51</v>
      </c>
      <c r="L17" s="209">
        <v>124608</v>
      </c>
      <c r="M17" s="36" t="s">
        <v>34</v>
      </c>
      <c r="N17" s="209">
        <v>1000</v>
      </c>
      <c r="O17" s="209">
        <v>30184</v>
      </c>
      <c r="P17" s="34">
        <f t="shared" ref="P17:P20" si="2">+O17/N17</f>
        <v>30.184000000000001</v>
      </c>
      <c r="Q17" s="34">
        <v>0</v>
      </c>
      <c r="R17" s="256">
        <f t="shared" ref="R17:R20" si="3">+J17/I17</f>
        <v>2.2959103159311156E-2</v>
      </c>
      <c r="S17" s="49" t="s">
        <v>68</v>
      </c>
    </row>
    <row r="18" spans="2:67" ht="62.25" hidden="1" customHeight="1" x14ac:dyDescent="0.25">
      <c r="B18" s="260"/>
      <c r="C18" s="261"/>
      <c r="D18" s="252"/>
      <c r="E18" s="252"/>
      <c r="F18" s="261"/>
      <c r="G18" s="52" t="s">
        <v>83</v>
      </c>
      <c r="H18" s="255"/>
      <c r="I18" s="255"/>
      <c r="J18" s="255"/>
      <c r="K18" s="255">
        <f>+[3]Agosto!K18+[3]Noviembre!J18</f>
        <v>0</v>
      </c>
      <c r="L18" s="211">
        <v>1</v>
      </c>
      <c r="M18" s="51" t="s">
        <v>57</v>
      </c>
      <c r="N18" s="211"/>
      <c r="O18" s="211"/>
      <c r="P18" s="34" t="e">
        <f t="shared" si="2"/>
        <v>#DIV/0!</v>
      </c>
      <c r="Q18" s="34" t="e">
        <f t="shared" si="0"/>
        <v>#DIV/0!</v>
      </c>
      <c r="R18" s="257" t="e">
        <f t="shared" si="3"/>
        <v>#DIV/0!</v>
      </c>
      <c r="S18" s="49" t="s">
        <v>68</v>
      </c>
    </row>
    <row r="19" spans="2:67" ht="90.75" customHeight="1" x14ac:dyDescent="0.25">
      <c r="B19" s="259">
        <v>5</v>
      </c>
      <c r="C19" s="248" t="s">
        <v>55</v>
      </c>
      <c r="D19" s="250" t="s">
        <v>32</v>
      </c>
      <c r="E19" s="250" t="s">
        <v>26</v>
      </c>
      <c r="F19" s="248" t="s">
        <v>33</v>
      </c>
      <c r="G19" s="52" t="s">
        <v>84</v>
      </c>
      <c r="H19" s="253">
        <v>3250755</v>
      </c>
      <c r="I19" s="253">
        <v>3426448</v>
      </c>
      <c r="J19" s="253">
        <v>492621.04</v>
      </c>
      <c r="K19" s="253">
        <f>+J19+Octubre!K19</f>
        <v>2531321.5399999996</v>
      </c>
      <c r="L19" s="38">
        <v>15</v>
      </c>
      <c r="M19" s="36" t="s">
        <v>38</v>
      </c>
      <c r="N19" s="209">
        <v>0</v>
      </c>
      <c r="O19" s="209">
        <v>7</v>
      </c>
      <c r="P19" s="34">
        <v>1</v>
      </c>
      <c r="Q19" s="34">
        <v>0</v>
      </c>
      <c r="R19" s="256">
        <f t="shared" si="3"/>
        <v>0.14377017833044597</v>
      </c>
      <c r="S19" s="49" t="s">
        <v>69</v>
      </c>
    </row>
    <row r="20" spans="2:67" ht="90" customHeight="1" x14ac:dyDescent="0.25">
      <c r="B20" s="260"/>
      <c r="C20" s="261"/>
      <c r="D20" s="252"/>
      <c r="E20" s="251"/>
      <c r="F20" s="261"/>
      <c r="G20" s="52" t="s">
        <v>85</v>
      </c>
      <c r="H20" s="254"/>
      <c r="I20" s="255"/>
      <c r="J20" s="255"/>
      <c r="K20" s="255">
        <f>+[3]Agosto!K20+[3]Noviembre!J20</f>
        <v>0</v>
      </c>
      <c r="L20" s="38">
        <v>95</v>
      </c>
      <c r="M20" s="36" t="s">
        <v>38</v>
      </c>
      <c r="N20" s="209">
        <v>8</v>
      </c>
      <c r="O20" s="209">
        <v>12</v>
      </c>
      <c r="P20" s="34">
        <f t="shared" si="2"/>
        <v>1.5</v>
      </c>
      <c r="Q20" s="34">
        <f t="shared" si="0"/>
        <v>1.5</v>
      </c>
      <c r="R20" s="257" t="e">
        <f t="shared" si="3"/>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3321091.25</v>
      </c>
      <c r="K22" s="22">
        <f>SUM(K10:K20)</f>
        <v>20986917.43</v>
      </c>
      <c r="L22" s="198"/>
    </row>
    <row r="23" spans="2:67" x14ac:dyDescent="0.25">
      <c r="B23" t="s">
        <v>148</v>
      </c>
      <c r="K23" s="179"/>
      <c r="L23" s="199"/>
      <c r="T23" s="263" t="s">
        <v>49</v>
      </c>
      <c r="U23" s="263"/>
      <c r="V23" s="263"/>
      <c r="W23" s="263"/>
    </row>
    <row r="24" spans="2:67" x14ac:dyDescent="0.25">
      <c r="K24" s="179"/>
      <c r="L24" s="199"/>
      <c r="T24" s="201"/>
      <c r="U24" s="201"/>
      <c r="V24" s="201"/>
      <c r="W24" s="201"/>
    </row>
    <row r="25" spans="2:67" ht="18" customHeight="1" x14ac:dyDescent="0.25">
      <c r="T25" s="18"/>
      <c r="U25" s="264" t="s">
        <v>41</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18" customHeight="1" x14ac:dyDescent="0.25">
      <c r="B26" s="9"/>
      <c r="T26" s="13"/>
      <c r="U26" s="264" t="s">
        <v>42</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75" customHeight="1" x14ac:dyDescent="0.25">
      <c r="F27" s="268" t="s">
        <v>21</v>
      </c>
      <c r="G27" s="268"/>
      <c r="H27" s="268"/>
      <c r="I27" s="268"/>
      <c r="J27" s="268"/>
      <c r="K27" s="268"/>
      <c r="L27" s="268"/>
      <c r="M27" s="268"/>
      <c r="N27" s="268"/>
      <c r="T27" s="14"/>
      <c r="U27" s="264" t="s">
        <v>43</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21" customHeight="1" x14ac:dyDescent="0.25">
      <c r="F28" s="268"/>
      <c r="G28" s="268"/>
      <c r="H28" s="268"/>
      <c r="I28" s="268"/>
      <c r="J28" s="268"/>
      <c r="K28" s="268"/>
      <c r="L28" s="268"/>
      <c r="M28" s="268"/>
      <c r="N28" s="268"/>
      <c r="T28" s="15"/>
      <c r="U28" s="264" t="s">
        <v>44</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18" customHeight="1" x14ac:dyDescent="0.25">
      <c r="F29" s="269" t="str">
        <f>O6</f>
        <v>NOVIEMBRE</v>
      </c>
      <c r="G29" s="269"/>
      <c r="H29" s="269"/>
      <c r="I29" s="269"/>
      <c r="J29" s="269"/>
      <c r="K29" s="269"/>
      <c r="L29" s="269"/>
      <c r="M29" s="269"/>
      <c r="N29" s="269"/>
      <c r="T29" s="16"/>
      <c r="U29" s="264" t="s">
        <v>45</v>
      </c>
      <c r="V29" s="264"/>
      <c r="W29" s="264"/>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row>
    <row r="30" spans="2:67" ht="30" customHeight="1" x14ac:dyDescent="0.25">
      <c r="C30" s="266" t="s">
        <v>58</v>
      </c>
      <c r="D30" s="266"/>
      <c r="E30" s="266"/>
      <c r="L30" s="267" t="s">
        <v>22</v>
      </c>
      <c r="M30" s="267"/>
      <c r="N30" s="267"/>
    </row>
    <row r="34" spans="1:67" x14ac:dyDescent="0.25">
      <c r="N34" s="1"/>
      <c r="O34" s="1"/>
    </row>
    <row r="35" spans="1:67" x14ac:dyDescent="0.25">
      <c r="N35" s="1"/>
      <c r="O35" s="1"/>
    </row>
    <row r="36" spans="1:67" x14ac:dyDescent="0.25">
      <c r="N36" s="1"/>
      <c r="O36" s="1"/>
    </row>
    <row r="37" spans="1:67" x14ac:dyDescent="0.25">
      <c r="N37" s="1"/>
      <c r="O37" s="1"/>
    </row>
    <row r="38" spans="1:67" x14ac:dyDescent="0.25">
      <c r="N38" s="1"/>
      <c r="O38" s="1"/>
    </row>
    <row r="39" spans="1:67" x14ac:dyDescent="0.25">
      <c r="N39" s="1"/>
      <c r="O39" s="1"/>
    </row>
    <row r="40" spans="1:67" x14ac:dyDescent="0.25">
      <c r="N40" s="1"/>
      <c r="O40" s="1"/>
    </row>
    <row r="41" spans="1:67" x14ac:dyDescent="0.25">
      <c r="N41" s="1"/>
      <c r="O41" s="1"/>
    </row>
    <row r="42" spans="1:67" x14ac:dyDescent="0.25">
      <c r="N42" s="1"/>
      <c r="O42" s="1"/>
    </row>
    <row r="43" spans="1:67" x14ac:dyDescent="0.25">
      <c r="N43" s="1"/>
      <c r="O43" s="1"/>
    </row>
    <row r="44" spans="1:67" x14ac:dyDescent="0.25">
      <c r="N44" s="1"/>
      <c r="O44" s="1"/>
    </row>
    <row r="45" spans="1:67" s="1" customFormat="1" x14ac:dyDescent="0.25">
      <c r="A45"/>
      <c r="B45"/>
      <c r="AH45"/>
      <c r="AI45"/>
      <c r="AJ45"/>
      <c r="AK45"/>
      <c r="AL45"/>
      <c r="AM45"/>
      <c r="AN45"/>
      <c r="AO45"/>
      <c r="AP45"/>
      <c r="AQ45"/>
      <c r="AR45"/>
      <c r="AS45"/>
      <c r="AT45"/>
      <c r="AU45"/>
      <c r="AV45"/>
      <c r="AW45"/>
      <c r="AX45"/>
      <c r="AY45"/>
      <c r="AZ45"/>
      <c r="BA45"/>
      <c r="BB45"/>
      <c r="BC45"/>
      <c r="BD45"/>
      <c r="BE45"/>
      <c r="BF45"/>
      <c r="BG45"/>
      <c r="BH45"/>
      <c r="BI45"/>
      <c r="BJ45"/>
      <c r="BK45"/>
      <c r="BL45"/>
      <c r="BM45"/>
      <c r="BN45"/>
      <c r="BO45"/>
    </row>
    <row r="46" spans="1:67" s="1" customFormat="1" x14ac:dyDescent="0.25">
      <c r="A46"/>
      <c r="B46"/>
      <c r="AH46"/>
      <c r="AI46"/>
      <c r="AJ46"/>
      <c r="AK46"/>
      <c r="AL46"/>
      <c r="AM46"/>
      <c r="AN46"/>
      <c r="AO46"/>
      <c r="AP46"/>
      <c r="AQ46"/>
      <c r="AR46"/>
      <c r="AS46"/>
      <c r="AT46"/>
      <c r="AU46"/>
      <c r="AV46"/>
      <c r="AW46"/>
      <c r="AX46"/>
      <c r="AY46"/>
      <c r="AZ46"/>
      <c r="BA46"/>
      <c r="BB46"/>
      <c r="BC46"/>
      <c r="BD46"/>
      <c r="BE46"/>
      <c r="BF46"/>
      <c r="BG46"/>
      <c r="BH46"/>
      <c r="BI46"/>
      <c r="BJ46"/>
      <c r="BK46"/>
      <c r="BL46"/>
      <c r="BM46"/>
      <c r="BN46"/>
      <c r="BO46"/>
    </row>
    <row r="47" spans="1:67" s="1" customFormat="1" x14ac:dyDescent="0.25">
      <c r="A47"/>
      <c r="B47"/>
      <c r="AH47"/>
      <c r="AI47"/>
      <c r="AJ47"/>
      <c r="AK47"/>
      <c r="AL47"/>
      <c r="AM47"/>
      <c r="AN47"/>
      <c r="AO47"/>
      <c r="AP47"/>
      <c r="AQ47"/>
      <c r="AR47"/>
      <c r="AS47"/>
      <c r="AT47"/>
      <c r="AU47"/>
      <c r="AV47"/>
      <c r="AW47"/>
      <c r="AX47"/>
      <c r="AY47"/>
      <c r="AZ47"/>
      <c r="BA47"/>
      <c r="BB47"/>
      <c r="BC47"/>
      <c r="BD47"/>
      <c r="BE47"/>
      <c r="BF47"/>
      <c r="BG47"/>
      <c r="BH47"/>
      <c r="BI47"/>
      <c r="BJ47"/>
      <c r="BK47"/>
      <c r="BL47"/>
      <c r="BM47"/>
      <c r="BN47"/>
      <c r="BO47"/>
    </row>
    <row r="48" spans="1:67" s="1" customFormat="1" x14ac:dyDescent="0.25">
      <c r="A48"/>
      <c r="B48"/>
      <c r="AH48"/>
      <c r="AI48"/>
      <c r="AJ48"/>
      <c r="AK48"/>
      <c r="AL48"/>
      <c r="AM48"/>
      <c r="AN48"/>
      <c r="AO48"/>
      <c r="AP48"/>
      <c r="AQ48"/>
      <c r="AR48"/>
      <c r="AS48"/>
      <c r="AT48"/>
      <c r="AU48"/>
      <c r="AV48"/>
      <c r="AW48"/>
      <c r="AX48"/>
      <c r="AY48"/>
      <c r="AZ48"/>
      <c r="BA48"/>
      <c r="BB48"/>
      <c r="BC48"/>
      <c r="BD48"/>
      <c r="BE48"/>
      <c r="BF48"/>
      <c r="BG48"/>
      <c r="BH48"/>
      <c r="BI48"/>
      <c r="BJ48"/>
      <c r="BK48"/>
      <c r="BL48"/>
      <c r="BM48"/>
      <c r="BN48"/>
      <c r="BO48"/>
    </row>
    <row r="49" spans="1:67" s="1" customFormat="1" x14ac:dyDescent="0.25">
      <c r="A49"/>
      <c r="B49"/>
      <c r="AH49"/>
      <c r="AI49"/>
      <c r="AJ49"/>
      <c r="AK49"/>
      <c r="AL49"/>
      <c r="AM49"/>
      <c r="AN49"/>
      <c r="AO49"/>
      <c r="AP49"/>
      <c r="AQ49"/>
      <c r="AR49"/>
      <c r="AS49"/>
      <c r="AT49"/>
      <c r="AU49"/>
      <c r="AV49"/>
      <c r="AW49"/>
      <c r="AX49"/>
      <c r="AY49"/>
      <c r="AZ49"/>
      <c r="BA49"/>
      <c r="BB49"/>
      <c r="BC49"/>
      <c r="BD49"/>
      <c r="BE49"/>
      <c r="BF49"/>
      <c r="BG49"/>
      <c r="BH49"/>
      <c r="BI49"/>
      <c r="BJ49"/>
      <c r="BK49"/>
      <c r="BL49"/>
      <c r="BM49"/>
      <c r="BN49"/>
      <c r="BO49"/>
    </row>
    <row r="50" spans="1:67" s="1" customFormat="1" ht="46.5" customHeight="1" x14ac:dyDescent="0.25">
      <c r="A50"/>
      <c r="B50"/>
      <c r="AH50"/>
      <c r="AI50"/>
      <c r="AJ50"/>
      <c r="AK50"/>
      <c r="AL50"/>
      <c r="AM50"/>
      <c r="AN50"/>
      <c r="AO50"/>
      <c r="AP50"/>
      <c r="AQ50"/>
      <c r="AR50"/>
      <c r="AS50"/>
      <c r="AT50"/>
      <c r="AU50"/>
      <c r="AV50"/>
      <c r="AW50"/>
      <c r="AX50"/>
      <c r="AY50"/>
      <c r="AZ50"/>
      <c r="BA50"/>
      <c r="BB50"/>
      <c r="BC50"/>
      <c r="BD50"/>
      <c r="BE50"/>
      <c r="BF50"/>
      <c r="BG50"/>
      <c r="BH50"/>
      <c r="BI50"/>
      <c r="BJ50"/>
      <c r="BK50"/>
      <c r="BL50"/>
      <c r="BM50"/>
      <c r="BN50"/>
      <c r="BO50"/>
    </row>
    <row r="51" spans="1:67" s="1" customFormat="1" ht="191.25" customHeight="1" x14ac:dyDescent="0.25">
      <c r="A51"/>
      <c r="B51"/>
      <c r="AH51"/>
      <c r="AI51"/>
      <c r="AJ51"/>
      <c r="AK51"/>
      <c r="AL51"/>
      <c r="AM51"/>
      <c r="AN51"/>
      <c r="AO51"/>
      <c r="AP51"/>
      <c r="AQ51"/>
      <c r="AR51"/>
      <c r="AS51"/>
      <c r="AT51"/>
      <c r="AU51"/>
      <c r="AV51"/>
      <c r="AW51"/>
      <c r="AX51"/>
      <c r="AY51"/>
      <c r="AZ51"/>
      <c r="BA51"/>
      <c r="BB51"/>
      <c r="BC51"/>
      <c r="BD51"/>
      <c r="BE51"/>
      <c r="BF51"/>
      <c r="BG51"/>
      <c r="BH51"/>
      <c r="BI51"/>
      <c r="BJ51"/>
      <c r="BK51"/>
      <c r="BL51"/>
      <c r="BM51"/>
      <c r="BN51"/>
      <c r="BO51"/>
    </row>
    <row r="52" spans="1:67" s="1" customFormat="1" ht="15" customHeight="1" x14ac:dyDescent="0.25">
      <c r="A52"/>
      <c r="B52"/>
      <c r="N52" s="3"/>
      <c r="O52" s="3"/>
      <c r="AH52"/>
      <c r="AI52"/>
      <c r="AJ52"/>
      <c r="AK52"/>
      <c r="AL52"/>
      <c r="AM52"/>
      <c r="AN52"/>
      <c r="AO52"/>
      <c r="AP52"/>
      <c r="AQ52"/>
      <c r="AR52"/>
      <c r="AS52"/>
      <c r="AT52"/>
      <c r="AU52"/>
      <c r="AV52"/>
      <c r="AW52"/>
      <c r="AX52"/>
      <c r="AY52"/>
      <c r="AZ52"/>
      <c r="BA52"/>
      <c r="BB52"/>
      <c r="BC52"/>
      <c r="BD52"/>
      <c r="BE52"/>
      <c r="BF52"/>
      <c r="BG52"/>
      <c r="BH52"/>
      <c r="BI52"/>
      <c r="BJ52"/>
      <c r="BK52"/>
      <c r="BL52"/>
      <c r="BM52"/>
      <c r="BN52"/>
      <c r="BO52"/>
    </row>
    <row r="53" spans="1:67" s="1" customFormat="1" ht="15" customHeight="1" x14ac:dyDescent="0.25">
      <c r="A53"/>
      <c r="B53"/>
      <c r="N53" s="3"/>
      <c r="O53" s="3"/>
      <c r="AH53"/>
      <c r="AI53"/>
      <c r="AJ53"/>
      <c r="AK53"/>
      <c r="AL53"/>
      <c r="AM53"/>
      <c r="AN53"/>
      <c r="AO53"/>
      <c r="AP53"/>
      <c r="AQ53"/>
      <c r="AR53"/>
      <c r="AS53"/>
      <c r="AT53"/>
      <c r="AU53"/>
      <c r="AV53"/>
      <c r="AW53"/>
      <c r="AX53"/>
      <c r="AY53"/>
      <c r="AZ53"/>
      <c r="BA53"/>
      <c r="BB53"/>
      <c r="BC53"/>
      <c r="BD53"/>
      <c r="BE53"/>
      <c r="BF53"/>
      <c r="BG53"/>
      <c r="BH53"/>
      <c r="BI53"/>
      <c r="BJ53"/>
      <c r="BK53"/>
      <c r="BL53"/>
      <c r="BM53"/>
      <c r="BN53"/>
      <c r="BO53"/>
    </row>
    <row r="54" spans="1:67" s="1" customFormat="1" ht="15" customHeight="1" x14ac:dyDescent="0.25">
      <c r="A54"/>
      <c r="B54"/>
      <c r="G54" s="271" t="s">
        <v>35</v>
      </c>
      <c r="H54" s="271"/>
      <c r="I54" s="271"/>
      <c r="J54" s="271"/>
      <c r="K54" s="271"/>
      <c r="L54" s="271"/>
      <c r="N54" s="3"/>
      <c r="O54" s="3"/>
      <c r="AH54"/>
      <c r="AI54"/>
      <c r="AJ54"/>
      <c r="AK54"/>
      <c r="AL54"/>
      <c r="AM54"/>
      <c r="AN54"/>
      <c r="AO54"/>
      <c r="AP54"/>
      <c r="AQ54"/>
      <c r="AR54"/>
      <c r="AS54"/>
      <c r="AT54"/>
      <c r="AU54"/>
      <c r="AV54"/>
      <c r="AW54"/>
      <c r="AX54"/>
      <c r="AY54"/>
      <c r="AZ54"/>
      <c r="BA54"/>
      <c r="BB54"/>
      <c r="BC54"/>
      <c r="BD54"/>
      <c r="BE54"/>
      <c r="BF54"/>
      <c r="BG54"/>
      <c r="BH54"/>
      <c r="BI54"/>
      <c r="BJ54"/>
      <c r="BK54"/>
      <c r="BL54"/>
      <c r="BM54"/>
      <c r="BN54"/>
      <c r="BO54"/>
    </row>
    <row r="55" spans="1:67" s="1" customFormat="1" ht="4.5" customHeight="1" x14ac:dyDescent="0.25">
      <c r="A55"/>
      <c r="B55"/>
      <c r="G55" s="271"/>
      <c r="H55" s="271"/>
      <c r="I55" s="271"/>
      <c r="J55" s="271"/>
      <c r="K55" s="271"/>
      <c r="L55" s="271"/>
      <c r="N55" s="3"/>
      <c r="O55" s="3"/>
      <c r="AH55"/>
      <c r="AI55"/>
      <c r="AJ55"/>
      <c r="AK55"/>
      <c r="AL55"/>
      <c r="AM55"/>
      <c r="AN55"/>
      <c r="AO55"/>
      <c r="AP55"/>
      <c r="AQ55"/>
      <c r="AR55"/>
      <c r="AS55"/>
      <c r="AT55"/>
      <c r="AU55"/>
      <c r="AV55"/>
      <c r="AW55"/>
      <c r="AX55"/>
      <c r="AY55"/>
      <c r="AZ55"/>
      <c r="BA55"/>
      <c r="BB55"/>
      <c r="BC55"/>
      <c r="BD55"/>
      <c r="BE55"/>
      <c r="BF55"/>
      <c r="BG55"/>
      <c r="BH55"/>
      <c r="BI55"/>
      <c r="BJ55"/>
      <c r="BK55"/>
      <c r="BL55"/>
      <c r="BM55"/>
      <c r="BN55"/>
      <c r="BO55"/>
    </row>
    <row r="56" spans="1:67" s="1" customFormat="1" ht="18.75" customHeight="1" x14ac:dyDescent="0.25">
      <c r="A56"/>
      <c r="B56"/>
      <c r="G56" s="271"/>
      <c r="H56" s="271"/>
      <c r="I56" s="271"/>
      <c r="J56" s="271"/>
      <c r="K56" s="271"/>
      <c r="L56" s="271"/>
      <c r="N56" s="3"/>
      <c r="O56" s="3"/>
      <c r="AH56"/>
      <c r="AI56"/>
      <c r="AJ56"/>
      <c r="AK56"/>
      <c r="AL56"/>
      <c r="AM56"/>
      <c r="AN56"/>
      <c r="AO56"/>
      <c r="AP56"/>
      <c r="AQ56"/>
      <c r="AR56"/>
      <c r="AS56"/>
      <c r="AT56"/>
      <c r="AU56"/>
      <c r="AV56"/>
      <c r="AW56"/>
      <c r="AX56"/>
      <c r="AY56"/>
      <c r="AZ56"/>
      <c r="BA56"/>
      <c r="BB56"/>
      <c r="BC56"/>
      <c r="BD56"/>
      <c r="BE56"/>
      <c r="BF56"/>
      <c r="BG56"/>
      <c r="BH56"/>
      <c r="BI56"/>
      <c r="BJ56"/>
      <c r="BK56"/>
      <c r="BL56"/>
      <c r="BM56"/>
      <c r="BN56"/>
      <c r="BO56"/>
    </row>
    <row r="57" spans="1:67" s="1" customFormat="1" ht="18.75" customHeight="1" x14ac:dyDescent="0.3">
      <c r="A57"/>
      <c r="B57"/>
      <c r="G57" s="272" t="str">
        <f>O6</f>
        <v>NOVIEMBRE</v>
      </c>
      <c r="H57" s="272"/>
      <c r="I57" s="272"/>
      <c r="J57" s="272"/>
      <c r="K57" s="272"/>
      <c r="L57" s="272"/>
      <c r="N57" s="3"/>
      <c r="O57" s="3"/>
      <c r="AH57"/>
      <c r="AI57"/>
      <c r="AJ57"/>
      <c r="AK57"/>
      <c r="AL57"/>
      <c r="AM57"/>
      <c r="AN57"/>
      <c r="AO57"/>
      <c r="AP57"/>
      <c r="AQ57"/>
      <c r="AR57"/>
      <c r="AS57"/>
      <c r="AT57"/>
      <c r="AU57"/>
      <c r="AV57"/>
      <c r="AW57"/>
      <c r="AX57"/>
      <c r="AY57"/>
      <c r="AZ57"/>
      <c r="BA57"/>
      <c r="BB57"/>
      <c r="BC57"/>
      <c r="BD57"/>
      <c r="BE57"/>
      <c r="BF57"/>
      <c r="BG57"/>
      <c r="BH57"/>
      <c r="BI57"/>
      <c r="BJ57"/>
      <c r="BK57"/>
      <c r="BL57"/>
      <c r="BM57"/>
      <c r="BN57"/>
      <c r="BO57"/>
    </row>
    <row r="58" spans="1:67" s="1" customFormat="1" ht="22.5" customHeight="1" x14ac:dyDescent="0.25">
      <c r="A58"/>
      <c r="B58"/>
      <c r="N58" s="3"/>
      <c r="O58" s="3"/>
      <c r="AH58"/>
      <c r="AI58"/>
      <c r="AJ58"/>
      <c r="AK58"/>
      <c r="AL58"/>
      <c r="AM58"/>
      <c r="AN58"/>
      <c r="AO58"/>
      <c r="AP58"/>
      <c r="AQ58"/>
      <c r="AR58"/>
      <c r="AS58"/>
      <c r="AT58"/>
      <c r="AU58"/>
      <c r="AV58"/>
      <c r="AW58"/>
      <c r="AX58"/>
      <c r="AY58"/>
      <c r="AZ58"/>
      <c r="BA58"/>
      <c r="BB58"/>
      <c r="BC58"/>
      <c r="BD58"/>
      <c r="BE58"/>
      <c r="BF58"/>
      <c r="BG58"/>
      <c r="BH58"/>
      <c r="BI58"/>
      <c r="BJ58"/>
      <c r="BK58"/>
      <c r="BL58"/>
      <c r="BM58"/>
      <c r="BN58"/>
      <c r="BO58"/>
    </row>
    <row r="59" spans="1:67" s="1" customFormat="1" ht="13.5" customHeight="1" x14ac:dyDescent="0.25">
      <c r="A59"/>
      <c r="B59"/>
      <c r="C59" s="267" t="s">
        <v>155</v>
      </c>
      <c r="D59" s="267"/>
      <c r="E59" s="267"/>
      <c r="L59" s="273" t="s">
        <v>156</v>
      </c>
      <c r="M59" s="273"/>
      <c r="N59" s="273"/>
      <c r="O59" s="3"/>
      <c r="AH59"/>
      <c r="AI59"/>
      <c r="AJ59"/>
      <c r="AK59"/>
      <c r="AL59"/>
      <c r="AM59"/>
      <c r="AN59"/>
      <c r="AO59"/>
      <c r="AP59"/>
      <c r="AQ59"/>
      <c r="AR59"/>
      <c r="AS59"/>
      <c r="AT59"/>
      <c r="AU59"/>
      <c r="AV59"/>
      <c r="AW59"/>
      <c r="AX59"/>
      <c r="AY59"/>
      <c r="AZ59"/>
      <c r="BA59"/>
      <c r="BB59"/>
      <c r="BC59"/>
      <c r="BD59"/>
      <c r="BE59"/>
      <c r="BF59"/>
      <c r="BG59"/>
      <c r="BH59"/>
      <c r="BI59"/>
      <c r="BJ59"/>
      <c r="BK59"/>
      <c r="BL59"/>
      <c r="BM59"/>
      <c r="BN59"/>
      <c r="BO59"/>
    </row>
    <row r="60" spans="1:67" s="1" customFormat="1" ht="30" customHeight="1" x14ac:dyDescent="0.25">
      <c r="A60"/>
      <c r="B60"/>
      <c r="N60" s="3"/>
      <c r="O60" s="3"/>
      <c r="AH60"/>
      <c r="AI60"/>
      <c r="AJ60"/>
      <c r="AK60"/>
      <c r="AL60"/>
      <c r="AM60"/>
      <c r="AN60"/>
      <c r="AO60"/>
      <c r="AP60"/>
      <c r="AQ60"/>
      <c r="AR60"/>
      <c r="AS60"/>
      <c r="AT60"/>
      <c r="AU60"/>
      <c r="AV60"/>
      <c r="AW60"/>
      <c r="AX60"/>
      <c r="AY60"/>
      <c r="AZ60"/>
      <c r="BA60"/>
      <c r="BB60"/>
      <c r="BC60"/>
      <c r="BD60"/>
      <c r="BE60"/>
      <c r="BF60"/>
      <c r="BG60"/>
      <c r="BH60"/>
      <c r="BI60"/>
      <c r="BJ60"/>
      <c r="BK60"/>
      <c r="BL60"/>
      <c r="BM60"/>
      <c r="BN60"/>
      <c r="BO60"/>
    </row>
    <row r="76" spans="1:67" ht="39" customHeight="1" x14ac:dyDescent="0.25"/>
    <row r="77" spans="1:67" s="1" customFormat="1" ht="30" customHeight="1" x14ac:dyDescent="0.25">
      <c r="A77"/>
      <c r="B77"/>
      <c r="N77" s="3"/>
      <c r="O77" s="3"/>
      <c r="AH77"/>
      <c r="AI77"/>
      <c r="AJ77"/>
      <c r="AK77"/>
      <c r="AL77"/>
      <c r="AM77"/>
      <c r="AN77"/>
      <c r="AO77"/>
      <c r="AP77"/>
      <c r="AQ77"/>
      <c r="AR77"/>
      <c r="AS77"/>
      <c r="AT77"/>
      <c r="AU77"/>
      <c r="AV77"/>
      <c r="AW77"/>
      <c r="AX77"/>
      <c r="AY77"/>
      <c r="AZ77"/>
      <c r="BA77"/>
      <c r="BB77"/>
      <c r="BC77"/>
      <c r="BD77"/>
      <c r="BE77"/>
      <c r="BF77"/>
      <c r="BG77"/>
      <c r="BH77"/>
      <c r="BI77"/>
      <c r="BJ77"/>
      <c r="BK77"/>
      <c r="BL77"/>
      <c r="BM77"/>
      <c r="BN77"/>
      <c r="BO77"/>
    </row>
    <row r="80" spans="1:67" s="1" customFormat="1" ht="26.25" customHeight="1" x14ac:dyDescent="0.25">
      <c r="A80"/>
      <c r="B80"/>
      <c r="N80" s="3"/>
      <c r="O80" s="3"/>
      <c r="AH80"/>
      <c r="AI80"/>
      <c r="AJ80"/>
      <c r="AK80"/>
      <c r="AL80"/>
      <c r="AM80"/>
      <c r="AN80"/>
      <c r="AO80"/>
      <c r="AP80"/>
      <c r="AQ80"/>
      <c r="AR80"/>
      <c r="AS80"/>
      <c r="AT80"/>
      <c r="AU80"/>
      <c r="AV80"/>
      <c r="AW80"/>
      <c r="AX80"/>
      <c r="AY80"/>
      <c r="AZ80"/>
      <c r="BA80"/>
      <c r="BB80"/>
      <c r="BC80"/>
      <c r="BD80"/>
      <c r="BE80"/>
      <c r="BF80"/>
      <c r="BG80"/>
      <c r="BH80"/>
      <c r="BI80"/>
      <c r="BJ80"/>
      <c r="BK80"/>
      <c r="BL80"/>
      <c r="BM80"/>
      <c r="BN80"/>
      <c r="BO80"/>
    </row>
    <row r="81" spans="1:67" s="1" customFormat="1" ht="30.75" customHeight="1" x14ac:dyDescent="0.25">
      <c r="A81"/>
      <c r="B81"/>
      <c r="N81" s="3"/>
      <c r="O81" s="3"/>
      <c r="P81" s="263"/>
      <c r="Q81" s="263"/>
      <c r="R81" s="263"/>
      <c r="S81" s="263"/>
      <c r="AH81"/>
      <c r="AI81"/>
      <c r="AJ81"/>
      <c r="AK81"/>
      <c r="AL81"/>
      <c r="AM81"/>
      <c r="AN81"/>
      <c r="AO81"/>
      <c r="AP81"/>
      <c r="AQ81"/>
      <c r="AR81"/>
      <c r="AS81"/>
      <c r="AT81"/>
      <c r="AU81"/>
      <c r="AV81"/>
      <c r="AW81"/>
      <c r="AX81"/>
      <c r="AY81"/>
      <c r="AZ81"/>
      <c r="BA81"/>
      <c r="BB81"/>
      <c r="BC81"/>
      <c r="BD81"/>
      <c r="BE81"/>
      <c r="BF81"/>
      <c r="BG81"/>
      <c r="BH81"/>
      <c r="BI81"/>
      <c r="BJ81"/>
      <c r="BK81"/>
      <c r="BL81"/>
      <c r="BM81"/>
      <c r="BN81"/>
      <c r="BO81"/>
    </row>
    <row r="82" spans="1:67" s="1" customFormat="1" ht="34.5" customHeight="1" x14ac:dyDescent="0.25">
      <c r="A82"/>
      <c r="B82"/>
      <c r="N82" s="3"/>
      <c r="O82" s="3"/>
      <c r="P82" s="263"/>
      <c r="Q82" s="263"/>
      <c r="R82" s="263"/>
      <c r="S82" s="263"/>
      <c r="AH82"/>
      <c r="AI82"/>
      <c r="AJ82"/>
      <c r="AK82"/>
      <c r="AL82"/>
      <c r="AM82"/>
      <c r="AN82"/>
      <c r="AO82"/>
      <c r="AP82"/>
      <c r="AQ82"/>
      <c r="AR82"/>
      <c r="AS82"/>
      <c r="AT82"/>
      <c r="AU82"/>
      <c r="AV82"/>
      <c r="AW82"/>
      <c r="AX82"/>
      <c r="AY82"/>
      <c r="AZ82"/>
      <c r="BA82"/>
      <c r="BB82"/>
      <c r="BC82"/>
      <c r="BD82"/>
      <c r="BE82"/>
      <c r="BF82"/>
      <c r="BG82"/>
      <c r="BH82"/>
      <c r="BI82"/>
      <c r="BJ82"/>
      <c r="BK82"/>
      <c r="BL82"/>
      <c r="BM82"/>
      <c r="BN82"/>
      <c r="BO82"/>
    </row>
    <row r="83" spans="1:67" s="1" customFormat="1" ht="27.75" customHeight="1" x14ac:dyDescent="0.25">
      <c r="A83"/>
      <c r="B83"/>
      <c r="N83" s="3"/>
      <c r="O83" s="3"/>
      <c r="P83" s="263" t="s">
        <v>49</v>
      </c>
      <c r="Q83" s="263"/>
      <c r="R83" s="263"/>
      <c r="S83" s="263"/>
      <c r="AH83"/>
      <c r="AI83"/>
      <c r="AJ83"/>
      <c r="AK83"/>
      <c r="AL83"/>
      <c r="AM83"/>
      <c r="AN83"/>
      <c r="AO83"/>
      <c r="AP83"/>
      <c r="AQ83"/>
      <c r="AR83"/>
      <c r="AS83"/>
      <c r="AT83"/>
      <c r="AU83"/>
      <c r="AV83"/>
      <c r="AW83"/>
      <c r="AX83"/>
      <c r="AY83"/>
      <c r="AZ83"/>
      <c r="BA83"/>
      <c r="BB83"/>
      <c r="BC83"/>
      <c r="BD83"/>
      <c r="BE83"/>
      <c r="BF83"/>
      <c r="BG83"/>
      <c r="BH83"/>
      <c r="BI83"/>
      <c r="BJ83"/>
      <c r="BK83"/>
      <c r="BL83"/>
      <c r="BM83"/>
      <c r="BN83"/>
      <c r="BO83"/>
    </row>
    <row r="84" spans="1:67" s="1" customFormat="1" ht="18" x14ac:dyDescent="0.25">
      <c r="A84"/>
      <c r="B84"/>
      <c r="N84" s="3"/>
      <c r="O84" s="3"/>
      <c r="P84" s="18"/>
      <c r="Q84" s="270" t="s">
        <v>41</v>
      </c>
      <c r="R84" s="270"/>
      <c r="S84" s="270"/>
      <c r="AH84"/>
      <c r="AI84"/>
      <c r="AJ84"/>
      <c r="AK84"/>
      <c r="AL84"/>
      <c r="AM84"/>
      <c r="AN84"/>
      <c r="AO84"/>
      <c r="AP84"/>
      <c r="AQ84"/>
      <c r="AR84"/>
      <c r="AS84"/>
      <c r="AT84"/>
      <c r="AU84"/>
      <c r="AV84"/>
      <c r="AW84"/>
      <c r="AX84"/>
      <c r="AY84"/>
      <c r="AZ84"/>
      <c r="BA84"/>
      <c r="BB84"/>
      <c r="BC84"/>
      <c r="BD84"/>
      <c r="BE84"/>
      <c r="BF84"/>
      <c r="BG84"/>
      <c r="BH84"/>
      <c r="BI84"/>
      <c r="BJ84"/>
      <c r="BK84"/>
      <c r="BL84"/>
      <c r="BM84"/>
      <c r="BN84"/>
      <c r="BO84"/>
    </row>
    <row r="85" spans="1:67" s="1" customFormat="1" ht="18" x14ac:dyDescent="0.25">
      <c r="A85"/>
      <c r="B85"/>
      <c r="N85" s="3"/>
      <c r="O85" s="3"/>
      <c r="P85" s="13"/>
      <c r="Q85" s="270" t="s">
        <v>42</v>
      </c>
      <c r="R85" s="270"/>
      <c r="S85" s="270"/>
      <c r="AH85"/>
      <c r="AI85"/>
      <c r="AJ85"/>
      <c r="AK85"/>
      <c r="AL85"/>
      <c r="AM85"/>
      <c r="AN85"/>
      <c r="AO85"/>
      <c r="AP85"/>
      <c r="AQ85"/>
      <c r="AR85"/>
      <c r="AS85"/>
      <c r="AT85"/>
      <c r="AU85"/>
      <c r="AV85"/>
      <c r="AW85"/>
      <c r="AX85"/>
      <c r="AY85"/>
      <c r="AZ85"/>
      <c r="BA85"/>
      <c r="BB85"/>
      <c r="BC85"/>
      <c r="BD85"/>
      <c r="BE85"/>
      <c r="BF85"/>
      <c r="BG85"/>
      <c r="BH85"/>
      <c r="BI85"/>
      <c r="BJ85"/>
      <c r="BK85"/>
      <c r="BL85"/>
      <c r="BM85"/>
      <c r="BN85"/>
      <c r="BO85"/>
    </row>
    <row r="86" spans="1:67" s="1" customFormat="1" ht="18" x14ac:dyDescent="0.25">
      <c r="A86"/>
      <c r="B86"/>
      <c r="N86" s="3"/>
      <c r="O86" s="3"/>
      <c r="P86" s="14"/>
      <c r="Q86" s="270" t="s">
        <v>43</v>
      </c>
      <c r="R86" s="270"/>
      <c r="S86" s="270"/>
      <c r="AH86"/>
      <c r="AI86"/>
      <c r="AJ86"/>
      <c r="AK86"/>
      <c r="AL86"/>
      <c r="AM86"/>
      <c r="AN86"/>
      <c r="AO86"/>
      <c r="AP86"/>
      <c r="AQ86"/>
      <c r="AR86"/>
      <c r="AS86"/>
      <c r="AT86"/>
      <c r="AU86"/>
      <c r="AV86"/>
      <c r="AW86"/>
      <c r="AX86"/>
      <c r="AY86"/>
      <c r="AZ86"/>
      <c r="BA86"/>
      <c r="BB86"/>
      <c r="BC86"/>
      <c r="BD86"/>
      <c r="BE86"/>
      <c r="BF86"/>
      <c r="BG86"/>
      <c r="BH86"/>
      <c r="BI86"/>
      <c r="BJ86"/>
      <c r="BK86"/>
      <c r="BL86"/>
      <c r="BM86"/>
      <c r="BN86"/>
      <c r="BO86"/>
    </row>
    <row r="87" spans="1:67" s="1" customFormat="1" ht="18" x14ac:dyDescent="0.25">
      <c r="A87"/>
      <c r="B87"/>
      <c r="N87" s="3"/>
      <c r="O87" s="3"/>
      <c r="P87" s="15"/>
      <c r="Q87" s="270" t="s">
        <v>44</v>
      </c>
      <c r="R87" s="270"/>
      <c r="S87" s="270"/>
      <c r="AH87"/>
      <c r="AI87"/>
      <c r="AJ87"/>
      <c r="AK87"/>
      <c r="AL87"/>
      <c r="AM87"/>
      <c r="AN87"/>
      <c r="AO87"/>
      <c r="AP87"/>
      <c r="AQ87"/>
      <c r="AR87"/>
      <c r="AS87"/>
      <c r="AT87"/>
      <c r="AU87"/>
      <c r="AV87"/>
      <c r="AW87"/>
      <c r="AX87"/>
      <c r="AY87"/>
      <c r="AZ87"/>
      <c r="BA87"/>
      <c r="BB87"/>
      <c r="BC87"/>
      <c r="BD87"/>
      <c r="BE87"/>
      <c r="BF87"/>
      <c r="BG87"/>
      <c r="BH87"/>
      <c r="BI87"/>
      <c r="BJ87"/>
      <c r="BK87"/>
      <c r="BL87"/>
      <c r="BM87"/>
      <c r="BN87"/>
      <c r="BO87"/>
    </row>
    <row r="88" spans="1:67" s="1" customFormat="1" ht="25.5" customHeight="1" x14ac:dyDescent="0.25">
      <c r="A88"/>
      <c r="B88"/>
      <c r="N88" s="3"/>
      <c r="O88" s="3"/>
      <c r="P88" s="16"/>
      <c r="Q88" s="270" t="s">
        <v>45</v>
      </c>
      <c r="R88" s="270"/>
      <c r="S88" s="270"/>
      <c r="AH88"/>
      <c r="AI88"/>
      <c r="AJ88"/>
      <c r="AK88"/>
      <c r="AL88"/>
      <c r="AM88"/>
      <c r="AN88"/>
      <c r="AO88"/>
      <c r="AP88"/>
      <c r="AQ88"/>
      <c r="AR88"/>
      <c r="AS88"/>
      <c r="AT88"/>
      <c r="AU88"/>
      <c r="AV88"/>
      <c r="AW88"/>
      <c r="AX88"/>
      <c r="AY88"/>
      <c r="AZ88"/>
      <c r="BA88"/>
      <c r="BB88"/>
      <c r="BC88"/>
      <c r="BD88"/>
      <c r="BE88"/>
      <c r="BF88"/>
      <c r="BG88"/>
      <c r="BH88"/>
      <c r="BI88"/>
      <c r="BJ88"/>
      <c r="BK88"/>
      <c r="BL88"/>
      <c r="BM88"/>
      <c r="BN88"/>
      <c r="BO88"/>
    </row>
    <row r="93" spans="1:67" s="1" customFormat="1" x14ac:dyDescent="0.25">
      <c r="A93"/>
      <c r="B93"/>
      <c r="J93" s="1" t="s">
        <v>62</v>
      </c>
      <c r="N93" s="3"/>
      <c r="O93" s="3"/>
      <c r="AH93"/>
      <c r="AI93"/>
      <c r="AJ93"/>
      <c r="AK93"/>
      <c r="AL93"/>
      <c r="AM93"/>
      <c r="AN93"/>
      <c r="AO93"/>
      <c r="AP93"/>
      <c r="AQ93"/>
      <c r="AR93"/>
      <c r="AS93"/>
      <c r="AT93"/>
      <c r="AU93"/>
      <c r="AV93"/>
      <c r="AW93"/>
      <c r="AX93"/>
      <c r="AY93"/>
      <c r="AZ93"/>
      <c r="BA93"/>
      <c r="BB93"/>
      <c r="BC93"/>
      <c r="BD93"/>
      <c r="BE93"/>
      <c r="BF93"/>
      <c r="BG93"/>
      <c r="BH93"/>
      <c r="BI93"/>
      <c r="BJ93"/>
      <c r="BK93"/>
      <c r="BL93"/>
      <c r="BM93"/>
      <c r="BN93"/>
      <c r="BO93"/>
    </row>
  </sheetData>
  <mergeCells count="72">
    <mergeCell ref="C8:C9"/>
    <mergeCell ref="Q8:Q9"/>
    <mergeCell ref="H19:H20"/>
    <mergeCell ref="I19:I20"/>
    <mergeCell ref="J19:J20"/>
    <mergeCell ref="C1:C3"/>
    <mergeCell ref="D1:F1"/>
    <mergeCell ref="H1:J1"/>
    <mergeCell ref="D2:F2"/>
    <mergeCell ref="H2:Q2"/>
    <mergeCell ref="D3:F3"/>
    <mergeCell ref="H3:J3"/>
    <mergeCell ref="B5:N5"/>
    <mergeCell ref="O5:R5"/>
    <mergeCell ref="B6:N6"/>
    <mergeCell ref="O6:R6"/>
    <mergeCell ref="B8:B9"/>
    <mergeCell ref="R8:R9"/>
    <mergeCell ref="S8:S9"/>
    <mergeCell ref="A11:A14"/>
    <mergeCell ref="B11:B14"/>
    <mergeCell ref="C11:C15"/>
    <mergeCell ref="D11:D14"/>
    <mergeCell ref="E11:E14"/>
    <mergeCell ref="H11:H16"/>
    <mergeCell ref="I11:I16"/>
    <mergeCell ref="J11:J16"/>
    <mergeCell ref="K11:K16"/>
    <mergeCell ref="R11:R16"/>
    <mergeCell ref="D8:E8"/>
    <mergeCell ref="F8:F9"/>
    <mergeCell ref="G8:K8"/>
    <mergeCell ref="L8:P8"/>
    <mergeCell ref="B19:B20"/>
    <mergeCell ref="C19:C20"/>
    <mergeCell ref="D19:D20"/>
    <mergeCell ref="I17:I18"/>
    <mergeCell ref="J17:J18"/>
    <mergeCell ref="E19:E20"/>
    <mergeCell ref="F19:F20"/>
    <mergeCell ref="B17:B18"/>
    <mergeCell ref="C17:C18"/>
    <mergeCell ref="D17:D18"/>
    <mergeCell ref="E17:E18"/>
    <mergeCell ref="F17:F18"/>
    <mergeCell ref="T23:W23"/>
    <mergeCell ref="K17:K18"/>
    <mergeCell ref="R17:R18"/>
    <mergeCell ref="G57:L57"/>
    <mergeCell ref="U25:W25"/>
    <mergeCell ref="U26:W26"/>
    <mergeCell ref="F27:N28"/>
    <mergeCell ref="U27:W27"/>
    <mergeCell ref="U28:W28"/>
    <mergeCell ref="F29:N29"/>
    <mergeCell ref="U29:W29"/>
    <mergeCell ref="K19:K20"/>
    <mergeCell ref="R19:R20"/>
    <mergeCell ref="H17:H18"/>
    <mergeCell ref="C30:E30"/>
    <mergeCell ref="L30:N30"/>
    <mergeCell ref="G54:L56"/>
    <mergeCell ref="Q85:S85"/>
    <mergeCell ref="Q86:S86"/>
    <mergeCell ref="Q87:S87"/>
    <mergeCell ref="Q88:S88"/>
    <mergeCell ref="C59:E59"/>
    <mergeCell ref="L59:N59"/>
    <mergeCell ref="P81:S81"/>
    <mergeCell ref="P82:S82"/>
    <mergeCell ref="P83:S83"/>
    <mergeCell ref="Q84:S84"/>
  </mergeCells>
  <conditionalFormatting sqref="T25">
    <cfRule type="cellIs" priority="13" operator="greaterThanOrEqual">
      <formula>100</formula>
    </cfRule>
  </conditionalFormatting>
  <conditionalFormatting sqref="P10:P20">
    <cfRule type="cellIs" dxfId="123" priority="5" operator="between">
      <formula>0.7</formula>
      <formula>0.9</formula>
    </cfRule>
    <cfRule type="cellIs" dxfId="122" priority="6" operator="lessThan">
      <formula>0.5</formula>
    </cfRule>
    <cfRule type="cellIs" dxfId="121" priority="7" operator="between">
      <formula>0.5</formula>
      <formula>0.69</formula>
    </cfRule>
    <cfRule type="cellIs" dxfId="120" priority="8" operator="between">
      <formula>0.7</formula>
      <formula>0.89</formula>
    </cfRule>
    <cfRule type="cellIs" dxfId="119" priority="9" operator="between">
      <formula>0.7</formula>
      <formula>0.89</formula>
    </cfRule>
    <cfRule type="cellIs" dxfId="118" priority="10" operator="greaterThan">
      <formula>0.99</formula>
    </cfRule>
    <cfRule type="cellIs" dxfId="117" priority="11" operator="between">
      <formula>0.9</formula>
      <formula>0.99</formula>
    </cfRule>
    <cfRule type="cellIs" dxfId="116" priority="12" operator="greaterThan">
      <formula>1</formula>
    </cfRule>
  </conditionalFormatting>
  <conditionalFormatting sqref="P10:P20">
    <cfRule type="cellIs" dxfId="115" priority="4" operator="between">
      <formula>0.7</formula>
      <formula>0.8999</formula>
    </cfRule>
  </conditionalFormatting>
  <conditionalFormatting sqref="P15:P20">
    <cfRule type="cellIs" dxfId="114" priority="3" operator="between">
      <formula>0.9</formula>
      <formula>0.9999</formula>
    </cfRule>
  </conditionalFormatting>
  <conditionalFormatting sqref="P84">
    <cfRule type="cellIs" priority="2" operator="greaterThanOrEqual">
      <formula>100</formula>
    </cfRule>
  </conditionalFormatting>
  <conditionalFormatting sqref="P10">
    <cfRule type="cellIs" dxfId="113" priority="1" operator="between">
      <formula>0.9</formula>
      <formula>0.9999</formula>
    </cfRule>
  </conditionalFormatting>
  <printOptions horizontalCentered="1" verticalCentered="1"/>
  <pageMargins left="0.35433070866141736" right="0.35433070866141736" top="0.55118110236220474" bottom="0.35433070866141736" header="0.31496062992125984" footer="0.31496062992125984"/>
  <pageSetup scale="40" orientation="landscape" horizontalDpi="4294967293" verticalDpi="4294967293" r:id="rId1"/>
  <rowBreaks count="1" manualBreakCount="1">
    <brk id="26"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97"/>
  <sheetViews>
    <sheetView showGridLines="0" view="pageBreakPreview" zoomScale="40" zoomScaleNormal="40" zoomScaleSheetLayoutView="40" workbookViewId="0">
      <selection activeCell="Q20" sqref="Q20"/>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5.425781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89"/>
      <c r="H1" s="225" t="s">
        <v>8</v>
      </c>
      <c r="I1" s="225"/>
      <c r="J1" s="225"/>
      <c r="K1" s="189"/>
      <c r="L1" s="7"/>
      <c r="M1" s="7"/>
      <c r="N1" s="53"/>
      <c r="O1" s="53"/>
      <c r="P1" s="189"/>
      <c r="Q1" s="189"/>
      <c r="R1" s="189"/>
      <c r="S1" s="189"/>
      <c r="T1" s="189"/>
      <c r="U1" s="189"/>
      <c r="V1" s="189"/>
      <c r="W1" s="189"/>
      <c r="X1" s="189"/>
      <c r="Y1" s="189"/>
      <c r="Z1" s="189"/>
      <c r="AA1" s="189"/>
      <c r="AB1" s="189"/>
      <c r="AC1" s="189"/>
      <c r="AD1" s="189"/>
      <c r="AE1" s="189"/>
      <c r="AF1" s="189"/>
      <c r="AG1" s="189"/>
    </row>
    <row r="2" spans="1:33" s="8" customFormat="1" ht="12" customHeight="1" x14ac:dyDescent="0.2">
      <c r="C2" s="224"/>
      <c r="D2" s="225" t="s">
        <v>19</v>
      </c>
      <c r="E2" s="225"/>
      <c r="F2" s="225"/>
      <c r="G2" s="189"/>
      <c r="H2" s="225" t="s">
        <v>20</v>
      </c>
      <c r="I2" s="225"/>
      <c r="J2" s="225"/>
      <c r="K2" s="225"/>
      <c r="L2" s="225"/>
      <c r="M2" s="225"/>
      <c r="N2" s="225"/>
      <c r="O2" s="225"/>
      <c r="P2" s="225"/>
      <c r="Q2" s="225"/>
      <c r="R2" s="189"/>
      <c r="S2" s="189"/>
      <c r="T2" s="189"/>
      <c r="U2" s="189"/>
      <c r="V2" s="189"/>
      <c r="W2" s="189"/>
      <c r="X2" s="189"/>
      <c r="Y2" s="189"/>
      <c r="Z2" s="189"/>
      <c r="AA2" s="189"/>
      <c r="AB2" s="189"/>
      <c r="AC2" s="189"/>
      <c r="AD2" s="189"/>
      <c r="AE2" s="189"/>
      <c r="AF2" s="189"/>
      <c r="AG2" s="189"/>
    </row>
    <row r="3" spans="1:33" s="8" customFormat="1" ht="12" customHeight="1" x14ac:dyDescent="0.2">
      <c r="C3" s="224"/>
      <c r="D3" s="225" t="s">
        <v>40</v>
      </c>
      <c r="E3" s="225"/>
      <c r="F3" s="225"/>
      <c r="G3" s="189"/>
      <c r="H3" s="225" t="s">
        <v>9</v>
      </c>
      <c r="I3" s="225"/>
      <c r="J3" s="225"/>
      <c r="K3" s="189"/>
      <c r="L3" s="189"/>
      <c r="M3" s="189"/>
      <c r="N3" s="53"/>
      <c r="O3" s="53"/>
      <c r="P3" s="189"/>
      <c r="Q3" s="189"/>
      <c r="R3" s="189"/>
      <c r="S3" s="189"/>
      <c r="T3" s="189"/>
      <c r="U3" s="189"/>
      <c r="V3" s="189"/>
      <c r="W3" s="189"/>
      <c r="X3" s="189"/>
      <c r="Y3" s="189"/>
      <c r="Z3" s="189"/>
      <c r="AA3" s="189"/>
      <c r="AB3" s="189"/>
      <c r="AC3" s="189"/>
      <c r="AD3" s="189"/>
      <c r="AE3" s="189"/>
      <c r="AF3" s="189"/>
      <c r="AG3" s="189"/>
    </row>
    <row r="5" spans="1:33" ht="21" x14ac:dyDescent="0.35">
      <c r="B5" s="226" t="s">
        <v>51</v>
      </c>
      <c r="C5" s="226"/>
      <c r="D5" s="226"/>
      <c r="E5" s="226"/>
      <c r="F5" s="226"/>
      <c r="G5" s="226"/>
      <c r="H5" s="226"/>
      <c r="I5" s="226"/>
      <c r="J5" s="226"/>
      <c r="K5" s="226"/>
      <c r="L5" s="226"/>
      <c r="M5" s="226"/>
      <c r="N5" s="226"/>
      <c r="O5" s="227" t="s">
        <v>50</v>
      </c>
      <c r="P5" s="228"/>
      <c r="Q5" s="228"/>
      <c r="R5" s="229"/>
      <c r="S5" s="55"/>
    </row>
    <row r="6" spans="1:33" ht="21" x14ac:dyDescent="0.35">
      <c r="B6" s="226" t="s">
        <v>90</v>
      </c>
      <c r="C6" s="226"/>
      <c r="D6" s="226"/>
      <c r="E6" s="226"/>
      <c r="F6" s="226"/>
      <c r="G6" s="226"/>
      <c r="H6" s="226"/>
      <c r="I6" s="226"/>
      <c r="J6" s="226"/>
      <c r="K6" s="226"/>
      <c r="L6" s="226"/>
      <c r="M6" s="226"/>
      <c r="N6" s="226"/>
      <c r="O6" s="230" t="s">
        <v>88</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190" t="s">
        <v>12</v>
      </c>
      <c r="E9" s="190" t="s">
        <v>13</v>
      </c>
      <c r="F9" s="234"/>
      <c r="G9" s="190" t="s">
        <v>93</v>
      </c>
      <c r="H9" s="190" t="s">
        <v>15</v>
      </c>
      <c r="I9" s="190" t="s">
        <v>16</v>
      </c>
      <c r="J9" s="190" t="s">
        <v>145</v>
      </c>
      <c r="K9" s="190" t="s">
        <v>144</v>
      </c>
      <c r="L9" s="190" t="s">
        <v>91</v>
      </c>
      <c r="M9" s="28" t="s">
        <v>2</v>
      </c>
      <c r="N9" s="28" t="s">
        <v>92</v>
      </c>
      <c r="O9" s="28" t="s">
        <v>115</v>
      </c>
      <c r="P9" s="28" t="s">
        <v>39</v>
      </c>
      <c r="Q9" s="234"/>
      <c r="R9" s="234"/>
      <c r="S9" s="241"/>
    </row>
    <row r="10" spans="1:33" ht="51.75" customHeight="1" x14ac:dyDescent="0.25">
      <c r="B10" s="196">
        <v>1</v>
      </c>
      <c r="C10" s="29" t="s">
        <v>24</v>
      </c>
      <c r="D10" s="194" t="s">
        <v>25</v>
      </c>
      <c r="E10" s="194" t="s">
        <v>26</v>
      </c>
      <c r="F10" s="197" t="s">
        <v>27</v>
      </c>
      <c r="G10" s="52" t="s">
        <v>27</v>
      </c>
      <c r="H10" s="32">
        <v>13123671</v>
      </c>
      <c r="I10" s="32">
        <v>13942163</v>
      </c>
      <c r="J10" s="32">
        <v>1366134.1</v>
      </c>
      <c r="K10" s="32">
        <f>Septiembre!K10+Octubre!J10</f>
        <v>10333584.959999999</v>
      </c>
      <c r="L10" s="33">
        <v>12</v>
      </c>
      <c r="M10" s="33" t="s">
        <v>52</v>
      </c>
      <c r="N10" s="33">
        <v>0</v>
      </c>
      <c r="O10" s="33">
        <v>0</v>
      </c>
      <c r="P10" s="34">
        <v>1</v>
      </c>
      <c r="Q10" s="35">
        <v>0</v>
      </c>
      <c r="R10" s="35">
        <f>+J10/I10</f>
        <v>9.798580751064237E-2</v>
      </c>
      <c r="S10" s="48" t="s">
        <v>59</v>
      </c>
    </row>
    <row r="11" spans="1:33" ht="75" x14ac:dyDescent="0.25">
      <c r="A11" s="242"/>
      <c r="B11" s="245">
        <v>2</v>
      </c>
      <c r="C11" s="248" t="s">
        <v>53</v>
      </c>
      <c r="D11" s="250" t="s">
        <v>28</v>
      </c>
      <c r="E11" s="250" t="s">
        <v>26</v>
      </c>
      <c r="F11" s="36" t="s">
        <v>46</v>
      </c>
      <c r="G11" s="52" t="s">
        <v>76</v>
      </c>
      <c r="H11" s="253">
        <v>8670574</v>
      </c>
      <c r="I11" s="253">
        <v>9333291</v>
      </c>
      <c r="J11" s="253">
        <v>1152530.1200000001</v>
      </c>
      <c r="K11" s="253">
        <f>+Septiembre!K11+Octubre!J11</f>
        <v>5146276.21</v>
      </c>
      <c r="L11" s="37">
        <v>4656930</v>
      </c>
      <c r="M11" s="36" t="s">
        <v>34</v>
      </c>
      <c r="N11" s="40">
        <v>194318</v>
      </c>
      <c r="O11" s="40">
        <v>194318</v>
      </c>
      <c r="P11" s="34">
        <f>+O11/N11</f>
        <v>1</v>
      </c>
      <c r="Q11" s="34">
        <f>+O11/N11</f>
        <v>1</v>
      </c>
      <c r="R11" s="256">
        <f>+J11/I11</f>
        <v>0.12348593009689723</v>
      </c>
      <c r="S11" s="49" t="s">
        <v>63</v>
      </c>
    </row>
    <row r="12" spans="1:33" ht="119.25" customHeight="1" x14ac:dyDescent="0.25">
      <c r="A12" s="243"/>
      <c r="B12" s="246"/>
      <c r="C12" s="249"/>
      <c r="D12" s="251"/>
      <c r="E12" s="251"/>
      <c r="F12" s="191" t="s">
        <v>29</v>
      </c>
      <c r="G12" s="52" t="s">
        <v>77</v>
      </c>
      <c r="H12" s="254"/>
      <c r="I12" s="254"/>
      <c r="J12" s="254"/>
      <c r="K12" s="254">
        <f>+Agosto!K12+Octubre!J12</f>
        <v>0</v>
      </c>
      <c r="L12" s="40">
        <v>12</v>
      </c>
      <c r="M12" s="36" t="s">
        <v>52</v>
      </c>
      <c r="N12" s="40">
        <v>1</v>
      </c>
      <c r="O12" s="41">
        <v>1</v>
      </c>
      <c r="P12" s="34">
        <f>+O12/N12</f>
        <v>1</v>
      </c>
      <c r="Q12" s="34">
        <f t="shared" ref="Q12:Q20" si="0">+O12/N12</f>
        <v>1</v>
      </c>
      <c r="R12" s="257"/>
      <c r="S12" s="49" t="s">
        <v>66</v>
      </c>
    </row>
    <row r="13" spans="1:33" ht="93.75" customHeight="1" x14ac:dyDescent="0.25">
      <c r="A13" s="243"/>
      <c r="B13" s="246"/>
      <c r="C13" s="249"/>
      <c r="D13" s="251"/>
      <c r="E13" s="251"/>
      <c r="F13" s="191" t="s">
        <v>56</v>
      </c>
      <c r="G13" s="52" t="s">
        <v>78</v>
      </c>
      <c r="H13" s="254"/>
      <c r="I13" s="254"/>
      <c r="J13" s="254"/>
      <c r="K13" s="254">
        <f>+Agosto!K13+Octubre!J13</f>
        <v>0</v>
      </c>
      <c r="L13" s="40">
        <v>43000</v>
      </c>
      <c r="M13" s="36" t="s">
        <v>34</v>
      </c>
      <c r="N13" s="40">
        <v>508</v>
      </c>
      <c r="O13" s="40">
        <v>5355</v>
      </c>
      <c r="P13" s="34">
        <f t="shared" ref="P13:P15" si="1">+O13/N13</f>
        <v>10.541338582677165</v>
      </c>
      <c r="Q13" s="34">
        <f t="shared" si="0"/>
        <v>10.541338582677165</v>
      </c>
      <c r="R13" s="257"/>
      <c r="S13" s="49" t="s">
        <v>63</v>
      </c>
    </row>
    <row r="14" spans="1:33" ht="56.25" x14ac:dyDescent="0.25">
      <c r="A14" s="244"/>
      <c r="B14" s="247"/>
      <c r="C14" s="249"/>
      <c r="D14" s="252"/>
      <c r="E14" s="252"/>
      <c r="F14" s="36" t="s">
        <v>47</v>
      </c>
      <c r="G14" s="52" t="s">
        <v>79</v>
      </c>
      <c r="H14" s="254"/>
      <c r="I14" s="254"/>
      <c r="J14" s="254"/>
      <c r="K14" s="254">
        <f>+Agosto!K14+Octubre!J14</f>
        <v>0</v>
      </c>
      <c r="L14" s="40">
        <v>65</v>
      </c>
      <c r="M14" s="36" t="s">
        <v>37</v>
      </c>
      <c r="N14" s="40">
        <v>8</v>
      </c>
      <c r="O14" s="40">
        <v>8</v>
      </c>
      <c r="P14" s="34">
        <f t="shared" si="1"/>
        <v>1</v>
      </c>
      <c r="Q14" s="34">
        <f t="shared" si="0"/>
        <v>1</v>
      </c>
      <c r="R14" s="257"/>
      <c r="S14" s="49" t="s">
        <v>63</v>
      </c>
    </row>
    <row r="15" spans="1:33" ht="96" customHeight="1" x14ac:dyDescent="0.25">
      <c r="B15" s="195">
        <v>3</v>
      </c>
      <c r="C15" s="249"/>
      <c r="D15" s="193" t="s">
        <v>30</v>
      </c>
      <c r="E15" s="193" t="s">
        <v>26</v>
      </c>
      <c r="F15" s="191" t="s">
        <v>48</v>
      </c>
      <c r="G15" s="52" t="s">
        <v>80</v>
      </c>
      <c r="H15" s="254"/>
      <c r="I15" s="254"/>
      <c r="J15" s="254"/>
      <c r="K15" s="254">
        <f>+Agosto!K15+Octubre!J15</f>
        <v>0</v>
      </c>
      <c r="L15" s="40">
        <v>30000</v>
      </c>
      <c r="M15" s="36" t="s">
        <v>36</v>
      </c>
      <c r="N15" s="40">
        <v>6110</v>
      </c>
      <c r="O15" s="40">
        <v>1828</v>
      </c>
      <c r="P15" s="34">
        <f t="shared" si="1"/>
        <v>0.29918166939443536</v>
      </c>
      <c r="Q15" s="34">
        <v>0</v>
      </c>
      <c r="R15" s="257"/>
      <c r="S15" s="49" t="s">
        <v>63</v>
      </c>
    </row>
    <row r="16" spans="1:33" ht="150" x14ac:dyDescent="0.25">
      <c r="B16" s="195"/>
      <c r="C16" s="192"/>
      <c r="D16" s="193" t="s">
        <v>30</v>
      </c>
      <c r="E16" s="193" t="s">
        <v>26</v>
      </c>
      <c r="F16" s="191" t="s">
        <v>61</v>
      </c>
      <c r="G16" s="52" t="s">
        <v>81</v>
      </c>
      <c r="H16" s="255"/>
      <c r="I16" s="255"/>
      <c r="J16" s="255"/>
      <c r="K16" s="255">
        <f>+Agosto!K16+Octubre!J16</f>
        <v>0</v>
      </c>
      <c r="L16" s="40">
        <v>350</v>
      </c>
      <c r="M16" s="36" t="s">
        <v>60</v>
      </c>
      <c r="N16" s="40">
        <v>55</v>
      </c>
      <c r="O16" s="40">
        <v>55</v>
      </c>
      <c r="P16" s="34">
        <f>+O16/N16</f>
        <v>1</v>
      </c>
      <c r="Q16" s="34">
        <f t="shared" si="0"/>
        <v>1</v>
      </c>
      <c r="R16" s="258"/>
      <c r="S16" s="49" t="s">
        <v>67</v>
      </c>
    </row>
    <row r="17" spans="2:67" ht="81.75" customHeight="1" x14ac:dyDescent="0.25">
      <c r="B17" s="259">
        <v>4</v>
      </c>
      <c r="C17" s="248" t="s">
        <v>54</v>
      </c>
      <c r="D17" s="250" t="s">
        <v>31</v>
      </c>
      <c r="E17" s="250" t="s">
        <v>26</v>
      </c>
      <c r="F17" s="248" t="s">
        <v>33</v>
      </c>
      <c r="G17" s="52" t="s">
        <v>82</v>
      </c>
      <c r="H17" s="253">
        <v>4255000</v>
      </c>
      <c r="I17" s="253">
        <v>2598098</v>
      </c>
      <c r="J17" s="253">
        <v>29850</v>
      </c>
      <c r="K17" s="253">
        <f>+Septiembre!K17+Octubre!J17</f>
        <v>147264.51</v>
      </c>
      <c r="L17" s="40">
        <v>102804</v>
      </c>
      <c r="M17" s="36" t="s">
        <v>34</v>
      </c>
      <c r="N17" s="40">
        <v>1000</v>
      </c>
      <c r="O17" s="40">
        <v>10000</v>
      </c>
      <c r="P17" s="34">
        <f t="shared" ref="P17:P20" si="2">+O17/N17</f>
        <v>10</v>
      </c>
      <c r="Q17" s="34">
        <v>0</v>
      </c>
      <c r="R17" s="256">
        <f t="shared" ref="R17:R20" si="3">+J17/I17</f>
        <v>1.1489174003444057E-2</v>
      </c>
      <c r="S17" s="49" t="s">
        <v>68</v>
      </c>
    </row>
    <row r="18" spans="2:67" ht="62.25" hidden="1" customHeight="1" x14ac:dyDescent="0.25">
      <c r="B18" s="260"/>
      <c r="C18" s="261"/>
      <c r="D18" s="252"/>
      <c r="E18" s="252"/>
      <c r="F18" s="261"/>
      <c r="G18" s="52" t="s">
        <v>83</v>
      </c>
      <c r="H18" s="254"/>
      <c r="I18" s="254"/>
      <c r="J18" s="254"/>
      <c r="K18" s="254">
        <f>+Agosto!K18+Octubre!J18</f>
        <v>37887.1</v>
      </c>
      <c r="L18" s="50">
        <v>1</v>
      </c>
      <c r="M18" s="51" t="s">
        <v>57</v>
      </c>
      <c r="N18" s="50"/>
      <c r="O18" s="50"/>
      <c r="P18" s="34" t="e">
        <f t="shared" si="2"/>
        <v>#DIV/0!</v>
      </c>
      <c r="Q18" s="34" t="e">
        <f t="shared" si="0"/>
        <v>#DIV/0!</v>
      </c>
      <c r="R18" s="257" t="e">
        <f t="shared" si="3"/>
        <v>#DIV/0!</v>
      </c>
      <c r="S18" s="49" t="s">
        <v>68</v>
      </c>
    </row>
    <row r="19" spans="2:67" ht="90.75" customHeight="1" x14ac:dyDescent="0.25">
      <c r="B19" s="259">
        <v>5</v>
      </c>
      <c r="C19" s="248" t="s">
        <v>55</v>
      </c>
      <c r="D19" s="250" t="s">
        <v>32</v>
      </c>
      <c r="E19" s="250" t="s">
        <v>26</v>
      </c>
      <c r="F19" s="248" t="s">
        <v>33</v>
      </c>
      <c r="G19" s="52" t="s">
        <v>84</v>
      </c>
      <c r="H19" s="253">
        <v>3250755</v>
      </c>
      <c r="I19" s="253">
        <v>3426448</v>
      </c>
      <c r="J19" s="253">
        <v>242310.6</v>
      </c>
      <c r="K19" s="253">
        <f>+Septiembre!K19+Octubre!J19</f>
        <v>2038700.4999999998</v>
      </c>
      <c r="L19" s="38">
        <v>15</v>
      </c>
      <c r="M19" s="36" t="s">
        <v>38</v>
      </c>
      <c r="N19" s="40">
        <v>5</v>
      </c>
      <c r="O19" s="40">
        <v>3</v>
      </c>
      <c r="P19" s="34">
        <f t="shared" si="2"/>
        <v>0.6</v>
      </c>
      <c r="Q19" s="34">
        <v>0</v>
      </c>
      <c r="R19" s="256">
        <f t="shared" si="3"/>
        <v>7.0717722843014114E-2</v>
      </c>
      <c r="S19" s="49" t="s">
        <v>69</v>
      </c>
    </row>
    <row r="20" spans="2:67" ht="90" customHeight="1" x14ac:dyDescent="0.25">
      <c r="B20" s="262"/>
      <c r="C20" s="249"/>
      <c r="D20" s="251"/>
      <c r="E20" s="251"/>
      <c r="F20" s="249"/>
      <c r="G20" s="52" t="s">
        <v>85</v>
      </c>
      <c r="H20" s="254"/>
      <c r="I20" s="254"/>
      <c r="J20" s="254"/>
      <c r="K20" s="254">
        <f>+Agosto!K20+Octubre!J20</f>
        <v>1350</v>
      </c>
      <c r="L20" s="38">
        <v>95</v>
      </c>
      <c r="M20" s="36" t="s">
        <v>38</v>
      </c>
      <c r="N20" s="40">
        <v>9</v>
      </c>
      <c r="O20" s="40">
        <v>6</v>
      </c>
      <c r="P20" s="34">
        <f t="shared" si="2"/>
        <v>0.66666666666666663</v>
      </c>
      <c r="Q20" s="34">
        <f t="shared" si="0"/>
        <v>0.66666666666666663</v>
      </c>
      <c r="R20" s="257" t="e">
        <f t="shared" si="3"/>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2790824.8200000003</v>
      </c>
      <c r="K22" s="22">
        <f>SUM(K10:K20)</f>
        <v>17705063.279999997</v>
      </c>
      <c r="L22" s="198"/>
    </row>
    <row r="23" spans="2:67" x14ac:dyDescent="0.25">
      <c r="B23" t="s">
        <v>148</v>
      </c>
      <c r="K23" s="179"/>
      <c r="L23" s="199"/>
      <c r="T23" s="263" t="s">
        <v>49</v>
      </c>
      <c r="U23" s="263"/>
      <c r="V23" s="263"/>
      <c r="W23" s="263"/>
    </row>
    <row r="24" spans="2:67" x14ac:dyDescent="0.25">
      <c r="K24" s="179"/>
      <c r="L24" s="199"/>
      <c r="T24" s="200"/>
      <c r="U24" s="200"/>
      <c r="V24" s="200"/>
      <c r="W24" s="200"/>
    </row>
    <row r="25" spans="2:67" ht="33" customHeight="1" x14ac:dyDescent="0.25">
      <c r="B25" s="284" t="s">
        <v>150</v>
      </c>
      <c r="C25" s="284"/>
      <c r="D25" s="284"/>
      <c r="E25" s="284"/>
      <c r="F25" s="284"/>
      <c r="G25" s="284"/>
      <c r="H25" s="284"/>
      <c r="I25" s="284"/>
      <c r="J25" s="284"/>
      <c r="K25" s="284"/>
      <c r="L25" s="207"/>
      <c r="M25" s="207"/>
      <c r="N25" s="207"/>
      <c r="O25" s="207"/>
      <c r="T25" s="200"/>
      <c r="U25" s="200"/>
      <c r="V25" s="200"/>
      <c r="W25" s="200"/>
    </row>
    <row r="26" spans="2:67" ht="31.5" customHeight="1" x14ac:dyDescent="0.25">
      <c r="B26" s="281" t="s">
        <v>151</v>
      </c>
      <c r="C26" s="281"/>
      <c r="D26" s="281"/>
      <c r="E26" s="281"/>
      <c r="F26" s="281"/>
      <c r="G26" s="281"/>
      <c r="H26" s="206" t="s">
        <v>2</v>
      </c>
      <c r="I26" s="206" t="s">
        <v>152</v>
      </c>
      <c r="J26" s="206" t="s">
        <v>153</v>
      </c>
      <c r="K26" s="206" t="s">
        <v>154</v>
      </c>
      <c r="L26" s="203"/>
      <c r="M26" s="203"/>
      <c r="T26" s="200"/>
      <c r="U26" s="200"/>
      <c r="V26" s="200"/>
      <c r="W26" s="200"/>
    </row>
    <row r="27" spans="2:67" ht="36.75" customHeight="1" x14ac:dyDescent="0.25">
      <c r="B27" s="282" t="str">
        <f>+G13</f>
        <v xml:space="preserve"> Volumen de desechos sólidos flotantes y plantas acuáticas extraídos del Lago de Amatitlán</v>
      </c>
      <c r="C27" s="282"/>
      <c r="D27" s="282"/>
      <c r="E27" s="282"/>
      <c r="F27" s="282"/>
      <c r="G27" s="282"/>
      <c r="H27" s="204" t="str">
        <f>+M13</f>
        <v>Metro cúbico</v>
      </c>
      <c r="I27" s="205">
        <v>508</v>
      </c>
      <c r="J27" s="205">
        <v>5355</v>
      </c>
      <c r="K27" s="205">
        <f>+J27-I27</f>
        <v>4847</v>
      </c>
      <c r="L27" s="203"/>
      <c r="M27" s="203"/>
      <c r="T27" s="200"/>
      <c r="U27" s="200"/>
      <c r="V27" s="200"/>
      <c r="W27" s="200"/>
    </row>
    <row r="28" spans="2:67" ht="36.75" customHeight="1" x14ac:dyDescent="0.25">
      <c r="B28" s="283" t="str">
        <f>+G17</f>
        <v>Retención de sedimentos a través de la conformación de diques y otros mecanismos de control</v>
      </c>
      <c r="C28" s="283"/>
      <c r="D28" s="283"/>
      <c r="E28" s="283"/>
      <c r="F28" s="283"/>
      <c r="G28" s="283"/>
      <c r="H28" s="204" t="str">
        <f>+M17</f>
        <v>Metro cúbico</v>
      </c>
      <c r="I28" s="205">
        <v>1000</v>
      </c>
      <c r="J28" s="205">
        <v>10000</v>
      </c>
      <c r="K28" s="205">
        <f t="shared" ref="K28" si="4">+J28-I28</f>
        <v>9000</v>
      </c>
      <c r="L28" s="203"/>
      <c r="M28" s="203"/>
      <c r="T28" s="200"/>
      <c r="U28" s="200"/>
      <c r="V28" s="200"/>
      <c r="W28" s="200"/>
    </row>
    <row r="29" spans="2:67" ht="18" customHeight="1" x14ac:dyDescent="0.25">
      <c r="T29" s="18"/>
      <c r="U29" s="264" t="s">
        <v>41</v>
      </c>
      <c r="V29" s="264"/>
      <c r="W29" s="264"/>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row>
    <row r="30" spans="2:67" ht="18" customHeight="1" x14ac:dyDescent="0.25">
      <c r="B30" s="9"/>
      <c r="T30" s="13"/>
      <c r="U30" s="264" t="s">
        <v>42</v>
      </c>
      <c r="V30" s="264"/>
      <c r="W30" s="264"/>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row>
    <row r="31" spans="2:67" ht="21.75" customHeight="1" x14ac:dyDescent="0.25">
      <c r="F31" s="268" t="s">
        <v>21</v>
      </c>
      <c r="G31" s="268"/>
      <c r="H31" s="268"/>
      <c r="I31" s="268"/>
      <c r="J31" s="268"/>
      <c r="K31" s="268"/>
      <c r="L31" s="268"/>
      <c r="M31" s="268"/>
      <c r="N31" s="268"/>
      <c r="T31" s="14"/>
      <c r="U31" s="264" t="s">
        <v>43</v>
      </c>
      <c r="V31" s="264"/>
      <c r="W31" s="264"/>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row>
    <row r="32" spans="2:67" ht="21" customHeight="1" x14ac:dyDescent="0.25">
      <c r="F32" s="268"/>
      <c r="G32" s="268"/>
      <c r="H32" s="268"/>
      <c r="I32" s="268"/>
      <c r="J32" s="268"/>
      <c r="K32" s="268"/>
      <c r="L32" s="268"/>
      <c r="M32" s="268"/>
      <c r="N32" s="268"/>
      <c r="T32" s="15"/>
      <c r="U32" s="264" t="s">
        <v>44</v>
      </c>
      <c r="V32" s="264"/>
      <c r="W32" s="264"/>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row>
    <row r="33" spans="3:67" ht="18" customHeight="1" x14ac:dyDescent="0.25">
      <c r="F33" s="269" t="str">
        <f>O6</f>
        <v>OCTUBRE</v>
      </c>
      <c r="G33" s="269"/>
      <c r="H33" s="269"/>
      <c r="I33" s="269"/>
      <c r="J33" s="269"/>
      <c r="K33" s="269"/>
      <c r="L33" s="269"/>
      <c r="M33" s="269"/>
      <c r="N33" s="269"/>
      <c r="T33" s="16"/>
      <c r="U33" s="264" t="s">
        <v>45</v>
      </c>
      <c r="V33" s="264"/>
      <c r="W33" s="264"/>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row>
    <row r="34" spans="3:67" ht="30" customHeight="1" x14ac:dyDescent="0.25">
      <c r="C34" s="266" t="s">
        <v>58</v>
      </c>
      <c r="D34" s="266"/>
      <c r="E34" s="266"/>
      <c r="L34" s="267" t="s">
        <v>22</v>
      </c>
      <c r="M34" s="267"/>
      <c r="N34" s="267"/>
    </row>
    <row r="38" spans="3:67" x14ac:dyDescent="0.25">
      <c r="N38" s="1"/>
      <c r="O38" s="1"/>
    </row>
    <row r="39" spans="3:67" x14ac:dyDescent="0.25">
      <c r="N39" s="1"/>
      <c r="O39" s="1"/>
    </row>
    <row r="40" spans="3:67" x14ac:dyDescent="0.25">
      <c r="N40" s="1"/>
      <c r="O40" s="1"/>
    </row>
    <row r="41" spans="3:67" x14ac:dyDescent="0.25">
      <c r="N41" s="1"/>
      <c r="O41" s="1"/>
    </row>
    <row r="42" spans="3:67" x14ac:dyDescent="0.25">
      <c r="N42" s="1"/>
      <c r="O42" s="1"/>
    </row>
    <row r="43" spans="3:67" x14ac:dyDescent="0.25">
      <c r="N43" s="1"/>
      <c r="O43" s="1"/>
    </row>
    <row r="44" spans="3:67" x14ac:dyDescent="0.25">
      <c r="N44" s="1"/>
      <c r="O44" s="1"/>
    </row>
    <row r="45" spans="3:67" x14ac:dyDescent="0.25">
      <c r="N45" s="1"/>
      <c r="O45" s="1"/>
    </row>
    <row r="46" spans="3:67" x14ac:dyDescent="0.25">
      <c r="N46" s="1"/>
      <c r="O46" s="1"/>
    </row>
    <row r="47" spans="3:67" x14ac:dyDescent="0.25">
      <c r="N47" s="1"/>
      <c r="O47" s="1"/>
    </row>
    <row r="48" spans="3:67" x14ac:dyDescent="0.25">
      <c r="N48" s="1"/>
      <c r="O48" s="1"/>
    </row>
    <row r="49" spans="3:15" x14ac:dyDescent="0.25">
      <c r="N49" s="1"/>
      <c r="O49" s="1"/>
    </row>
    <row r="50" spans="3:15" x14ac:dyDescent="0.25">
      <c r="N50" s="1"/>
      <c r="O50" s="1"/>
    </row>
    <row r="51" spans="3:15" x14ac:dyDescent="0.25">
      <c r="N51" s="1"/>
      <c r="O51" s="1"/>
    </row>
    <row r="52" spans="3:15" x14ac:dyDescent="0.25">
      <c r="N52" s="1"/>
      <c r="O52" s="1"/>
    </row>
    <row r="53" spans="3:15" x14ac:dyDescent="0.25">
      <c r="N53" s="1"/>
      <c r="O53" s="1"/>
    </row>
    <row r="54" spans="3:15" ht="46.5" customHeight="1" x14ac:dyDescent="0.25">
      <c r="N54" s="1"/>
      <c r="O54" s="1"/>
    </row>
    <row r="55" spans="3:15" ht="191.25" customHeight="1" x14ac:dyDescent="0.25">
      <c r="N55" s="1"/>
      <c r="O55" s="1"/>
    </row>
    <row r="56" spans="3:15" ht="15" customHeight="1" x14ac:dyDescent="0.25"/>
    <row r="57" spans="3:15" ht="15" customHeight="1" x14ac:dyDescent="0.25"/>
    <row r="58" spans="3:15" ht="15" customHeight="1" x14ac:dyDescent="0.25">
      <c r="G58" s="271" t="s">
        <v>35</v>
      </c>
      <c r="H58" s="271"/>
      <c r="I58" s="271"/>
      <c r="J58" s="271"/>
      <c r="K58" s="271"/>
      <c r="L58" s="271"/>
    </row>
    <row r="59" spans="3:15" ht="4.5" customHeight="1" x14ac:dyDescent="0.25">
      <c r="G59" s="271"/>
      <c r="H59" s="271"/>
      <c r="I59" s="271"/>
      <c r="J59" s="271"/>
      <c r="K59" s="271"/>
      <c r="L59" s="271"/>
    </row>
    <row r="60" spans="3:15" ht="18.75" customHeight="1" x14ac:dyDescent="0.25">
      <c r="G60" s="271"/>
      <c r="H60" s="271"/>
      <c r="I60" s="271"/>
      <c r="J60" s="271"/>
      <c r="K60" s="271"/>
      <c r="L60" s="271"/>
    </row>
    <row r="61" spans="3:15" ht="18.75" customHeight="1" x14ac:dyDescent="0.3">
      <c r="G61" s="272" t="str">
        <f>O6</f>
        <v>OCTUBRE</v>
      </c>
      <c r="H61" s="272"/>
      <c r="I61" s="272"/>
      <c r="J61" s="272"/>
      <c r="K61" s="272"/>
      <c r="L61" s="272"/>
    </row>
    <row r="62" spans="3:15" ht="22.5" customHeight="1" x14ac:dyDescent="0.25"/>
    <row r="63" spans="3:15" ht="13.5" customHeight="1" x14ac:dyDescent="0.25">
      <c r="C63" s="267" t="s">
        <v>23</v>
      </c>
      <c r="D63" s="267"/>
      <c r="E63" s="267"/>
      <c r="L63" s="273" t="s">
        <v>23</v>
      </c>
      <c r="M63" s="273"/>
      <c r="N63" s="273"/>
    </row>
    <row r="64" spans="3:15" ht="30" customHeight="1" x14ac:dyDescent="0.25"/>
    <row r="80" ht="39" customHeight="1" x14ac:dyDescent="0.25"/>
    <row r="81" spans="16:19" ht="30" customHeight="1" x14ac:dyDescent="0.25"/>
    <row r="84" spans="16:19" ht="26.25" customHeight="1" x14ac:dyDescent="0.25"/>
    <row r="85" spans="16:19" ht="30.75" customHeight="1" x14ac:dyDescent="0.25">
      <c r="P85" s="263"/>
      <c r="Q85" s="263"/>
      <c r="R85" s="263"/>
      <c r="S85" s="263"/>
    </row>
    <row r="86" spans="16:19" ht="34.5" customHeight="1" x14ac:dyDescent="0.25">
      <c r="P86" s="263"/>
      <c r="Q86" s="263"/>
      <c r="R86" s="263"/>
      <c r="S86" s="263"/>
    </row>
    <row r="87" spans="16:19" ht="27.75" customHeight="1" x14ac:dyDescent="0.25">
      <c r="P87" s="263" t="s">
        <v>49</v>
      </c>
      <c r="Q87" s="263"/>
      <c r="R87" s="263"/>
      <c r="S87" s="263"/>
    </row>
    <row r="88" spans="16:19" ht="18" x14ac:dyDescent="0.25">
      <c r="P88" s="18"/>
      <c r="Q88" s="270" t="s">
        <v>41</v>
      </c>
      <c r="R88" s="270"/>
      <c r="S88" s="270"/>
    </row>
    <row r="89" spans="16:19" ht="18" x14ac:dyDescent="0.25">
      <c r="P89" s="13"/>
      <c r="Q89" s="270" t="s">
        <v>42</v>
      </c>
      <c r="R89" s="270"/>
      <c r="S89" s="270"/>
    </row>
    <row r="90" spans="16:19" ht="18" x14ac:dyDescent="0.25">
      <c r="P90" s="14"/>
      <c r="Q90" s="270" t="s">
        <v>43</v>
      </c>
      <c r="R90" s="270"/>
      <c r="S90" s="270"/>
    </row>
    <row r="91" spans="16:19" ht="18" x14ac:dyDescent="0.25">
      <c r="P91" s="15"/>
      <c r="Q91" s="270" t="s">
        <v>44</v>
      </c>
      <c r="R91" s="270"/>
      <c r="S91" s="270"/>
    </row>
    <row r="92" spans="16:19" ht="25.5" customHeight="1" x14ac:dyDescent="0.25">
      <c r="P92" s="16"/>
      <c r="Q92" s="270" t="s">
        <v>45</v>
      </c>
      <c r="R92" s="270"/>
      <c r="S92" s="270"/>
    </row>
    <row r="97" spans="10:10" x14ac:dyDescent="0.25">
      <c r="J97" s="1" t="s">
        <v>62</v>
      </c>
    </row>
  </sheetData>
  <mergeCells count="76">
    <mergeCell ref="C1:C3"/>
    <mergeCell ref="D1:F1"/>
    <mergeCell ref="H1:J1"/>
    <mergeCell ref="D2:F2"/>
    <mergeCell ref="H2:Q2"/>
    <mergeCell ref="D3:F3"/>
    <mergeCell ref="H3:J3"/>
    <mergeCell ref="B5:N5"/>
    <mergeCell ref="O5:R5"/>
    <mergeCell ref="B6:N6"/>
    <mergeCell ref="O6:R6"/>
    <mergeCell ref="B8:B9"/>
    <mergeCell ref="C8:C9"/>
    <mergeCell ref="D8:E8"/>
    <mergeCell ref="F8:F9"/>
    <mergeCell ref="G8:K8"/>
    <mergeCell ref="L8:P8"/>
    <mergeCell ref="Q8:Q9"/>
    <mergeCell ref="R8:R9"/>
    <mergeCell ref="S8:S9"/>
    <mergeCell ref="A11:A14"/>
    <mergeCell ref="B11:B14"/>
    <mergeCell ref="C11:C15"/>
    <mergeCell ref="D11:D14"/>
    <mergeCell ref="E11:E14"/>
    <mergeCell ref="H11:H16"/>
    <mergeCell ref="I11:I16"/>
    <mergeCell ref="J11:J16"/>
    <mergeCell ref="K11:K16"/>
    <mergeCell ref="R11:R16"/>
    <mergeCell ref="F19:F20"/>
    <mergeCell ref="H19:H20"/>
    <mergeCell ref="I19:I20"/>
    <mergeCell ref="B17:B18"/>
    <mergeCell ref="C17:C18"/>
    <mergeCell ref="D17:D18"/>
    <mergeCell ref="E17:E18"/>
    <mergeCell ref="F17:F18"/>
    <mergeCell ref="T23:W23"/>
    <mergeCell ref="U29:W29"/>
    <mergeCell ref="U30:W30"/>
    <mergeCell ref="J17:J18"/>
    <mergeCell ref="K17:K18"/>
    <mergeCell ref="R17:R18"/>
    <mergeCell ref="J19:J20"/>
    <mergeCell ref="K19:K20"/>
    <mergeCell ref="R19:R20"/>
    <mergeCell ref="B25:K25"/>
    <mergeCell ref="H17:H18"/>
    <mergeCell ref="I17:I18"/>
    <mergeCell ref="B19:B20"/>
    <mergeCell ref="C19:C20"/>
    <mergeCell ref="D19:D20"/>
    <mergeCell ref="E19:E20"/>
    <mergeCell ref="B26:G26"/>
    <mergeCell ref="B27:G27"/>
    <mergeCell ref="B28:G28"/>
    <mergeCell ref="C34:E34"/>
    <mergeCell ref="L34:N34"/>
    <mergeCell ref="F31:N32"/>
    <mergeCell ref="U31:W31"/>
    <mergeCell ref="U32:W32"/>
    <mergeCell ref="F33:N33"/>
    <mergeCell ref="U33:W33"/>
    <mergeCell ref="Q92:S92"/>
    <mergeCell ref="G58:L60"/>
    <mergeCell ref="G61:L61"/>
    <mergeCell ref="Q88:S88"/>
    <mergeCell ref="Q89:S89"/>
    <mergeCell ref="Q90:S90"/>
    <mergeCell ref="Q91:S91"/>
    <mergeCell ref="C63:E63"/>
    <mergeCell ref="L63:N63"/>
    <mergeCell ref="P85:S85"/>
    <mergeCell ref="P86:S86"/>
    <mergeCell ref="P87:S87"/>
  </mergeCells>
  <conditionalFormatting sqref="T29">
    <cfRule type="cellIs" priority="13" operator="greaterThanOrEqual">
      <formula>100</formula>
    </cfRule>
  </conditionalFormatting>
  <conditionalFormatting sqref="P10:P20">
    <cfRule type="cellIs" dxfId="112" priority="5" operator="between">
      <formula>0.7</formula>
      <formula>0.9</formula>
    </cfRule>
    <cfRule type="cellIs" dxfId="111" priority="6" operator="lessThan">
      <formula>0.5</formula>
    </cfRule>
    <cfRule type="cellIs" dxfId="110" priority="7" operator="between">
      <formula>0.5</formula>
      <formula>0.69</formula>
    </cfRule>
    <cfRule type="cellIs" dxfId="109" priority="8" operator="between">
      <formula>0.7</formula>
      <formula>0.89</formula>
    </cfRule>
    <cfRule type="cellIs" dxfId="108" priority="9" operator="between">
      <formula>0.7</formula>
      <formula>0.89</formula>
    </cfRule>
    <cfRule type="cellIs" dxfId="107" priority="10" operator="greaterThan">
      <formula>0.99</formula>
    </cfRule>
    <cfRule type="cellIs" dxfId="106" priority="11" operator="between">
      <formula>0.9</formula>
      <formula>0.99</formula>
    </cfRule>
    <cfRule type="cellIs" dxfId="105" priority="12" operator="greaterThan">
      <formula>1</formula>
    </cfRule>
  </conditionalFormatting>
  <conditionalFormatting sqref="P10:P20">
    <cfRule type="cellIs" dxfId="104" priority="4" operator="between">
      <formula>0.7</formula>
      <formula>0.8999</formula>
    </cfRule>
  </conditionalFormatting>
  <conditionalFormatting sqref="P15:P20">
    <cfRule type="cellIs" dxfId="103" priority="3" operator="between">
      <formula>0.9</formula>
      <formula>0.9999</formula>
    </cfRule>
  </conditionalFormatting>
  <conditionalFormatting sqref="P88">
    <cfRule type="cellIs" priority="2" operator="greaterThanOrEqual">
      <formula>100</formula>
    </cfRule>
  </conditionalFormatting>
  <conditionalFormatting sqref="P10">
    <cfRule type="cellIs" dxfId="102" priority="1" operator="between">
      <formula>0.9</formula>
      <formula>0.9999</formula>
    </cfRule>
  </conditionalFormatting>
  <printOptions horizontalCentered="1" verticalCentered="1"/>
  <pageMargins left="0.35433070866141736" right="0.35433070866141736" top="0.55118110236220474" bottom="0.35433070866141736" header="0.31496062992125984" footer="0.31496062992125984"/>
  <pageSetup scale="40" orientation="landscape" horizontalDpi="4294967293" verticalDpi="4294967293" r:id="rId1"/>
  <rowBreaks count="1" manualBreakCount="1">
    <brk id="30"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92"/>
  <sheetViews>
    <sheetView showGridLines="0" view="pageBreakPreview" topLeftCell="A23" zoomScale="85" zoomScaleNormal="40" zoomScaleSheetLayoutView="85"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1.1406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81"/>
      <c r="H1" s="225" t="s">
        <v>8</v>
      </c>
      <c r="I1" s="225"/>
      <c r="J1" s="225"/>
      <c r="K1" s="181"/>
      <c r="L1" s="7"/>
      <c r="M1" s="7"/>
      <c r="N1" s="53"/>
      <c r="O1" s="53"/>
      <c r="P1" s="181"/>
      <c r="Q1" s="181"/>
      <c r="R1" s="181"/>
      <c r="S1" s="181"/>
      <c r="T1" s="181"/>
      <c r="U1" s="181"/>
      <c r="V1" s="181"/>
      <c r="W1" s="181"/>
      <c r="X1" s="181"/>
      <c r="Y1" s="181"/>
      <c r="Z1" s="181"/>
      <c r="AA1" s="181"/>
      <c r="AB1" s="181"/>
      <c r="AC1" s="181"/>
      <c r="AD1" s="181"/>
      <c r="AE1" s="181"/>
      <c r="AF1" s="181"/>
      <c r="AG1" s="181"/>
    </row>
    <row r="2" spans="1:33" s="8" customFormat="1" ht="12" customHeight="1" x14ac:dyDescent="0.2">
      <c r="C2" s="224"/>
      <c r="D2" s="225" t="s">
        <v>19</v>
      </c>
      <c r="E2" s="225"/>
      <c r="F2" s="225"/>
      <c r="G2" s="181"/>
      <c r="H2" s="225" t="s">
        <v>20</v>
      </c>
      <c r="I2" s="225"/>
      <c r="J2" s="225"/>
      <c r="K2" s="225"/>
      <c r="L2" s="225"/>
      <c r="M2" s="225"/>
      <c r="N2" s="225"/>
      <c r="O2" s="225"/>
      <c r="P2" s="225"/>
      <c r="Q2" s="225"/>
      <c r="R2" s="181"/>
      <c r="S2" s="181"/>
      <c r="T2" s="181"/>
      <c r="U2" s="181"/>
      <c r="V2" s="181"/>
      <c r="W2" s="181"/>
      <c r="X2" s="181"/>
      <c r="Y2" s="181"/>
      <c r="Z2" s="181"/>
      <c r="AA2" s="181"/>
      <c r="AB2" s="181"/>
      <c r="AC2" s="181"/>
      <c r="AD2" s="181"/>
      <c r="AE2" s="181"/>
      <c r="AF2" s="181"/>
      <c r="AG2" s="181"/>
    </row>
    <row r="3" spans="1:33" s="8" customFormat="1" ht="12" customHeight="1" x14ac:dyDescent="0.2">
      <c r="C3" s="224"/>
      <c r="D3" s="225" t="s">
        <v>40</v>
      </c>
      <c r="E3" s="225"/>
      <c r="F3" s="225"/>
      <c r="G3" s="181"/>
      <c r="H3" s="225" t="s">
        <v>9</v>
      </c>
      <c r="I3" s="225"/>
      <c r="J3" s="225"/>
      <c r="K3" s="181"/>
      <c r="L3" s="181"/>
      <c r="M3" s="181"/>
      <c r="N3" s="53"/>
      <c r="O3" s="53"/>
      <c r="P3" s="181"/>
      <c r="Q3" s="181"/>
      <c r="R3" s="181"/>
      <c r="S3" s="181"/>
      <c r="T3" s="181"/>
      <c r="U3" s="181"/>
      <c r="V3" s="181"/>
      <c r="W3" s="181"/>
      <c r="X3" s="181"/>
      <c r="Y3" s="181"/>
      <c r="Z3" s="181"/>
      <c r="AA3" s="181"/>
      <c r="AB3" s="181"/>
      <c r="AC3" s="181"/>
      <c r="AD3" s="181"/>
      <c r="AE3" s="181"/>
      <c r="AF3" s="181"/>
      <c r="AG3" s="181"/>
    </row>
    <row r="5" spans="1:33" ht="21" x14ac:dyDescent="0.35">
      <c r="B5" s="226" t="s">
        <v>51</v>
      </c>
      <c r="C5" s="226"/>
      <c r="D5" s="226"/>
      <c r="E5" s="226"/>
      <c r="F5" s="226"/>
      <c r="G5" s="226"/>
      <c r="H5" s="226"/>
      <c r="I5" s="226"/>
      <c r="J5" s="226"/>
      <c r="K5" s="226"/>
      <c r="L5" s="226"/>
      <c r="M5" s="226"/>
      <c r="N5" s="226"/>
      <c r="O5" s="285" t="s">
        <v>50</v>
      </c>
      <c r="P5" s="286"/>
      <c r="Q5" s="286"/>
      <c r="R5" s="286"/>
      <c r="S5" s="55"/>
    </row>
    <row r="6" spans="1:33" ht="21" x14ac:dyDescent="0.35">
      <c r="B6" s="226" t="s">
        <v>90</v>
      </c>
      <c r="C6" s="226"/>
      <c r="D6" s="226"/>
      <c r="E6" s="226"/>
      <c r="F6" s="226"/>
      <c r="G6" s="226"/>
      <c r="H6" s="226"/>
      <c r="I6" s="226"/>
      <c r="J6" s="226"/>
      <c r="K6" s="226"/>
      <c r="L6" s="226"/>
      <c r="M6" s="226"/>
      <c r="N6" s="226"/>
      <c r="O6" s="230" t="s">
        <v>149</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180" t="s">
        <v>12</v>
      </c>
      <c r="E9" s="180" t="s">
        <v>13</v>
      </c>
      <c r="F9" s="234"/>
      <c r="G9" s="180" t="s">
        <v>93</v>
      </c>
      <c r="H9" s="180" t="s">
        <v>15</v>
      </c>
      <c r="I9" s="180" t="s">
        <v>16</v>
      </c>
      <c r="J9" s="180" t="s">
        <v>145</v>
      </c>
      <c r="K9" s="180" t="s">
        <v>144</v>
      </c>
      <c r="L9" s="180" t="s">
        <v>91</v>
      </c>
      <c r="M9" s="28" t="s">
        <v>2</v>
      </c>
      <c r="N9" s="28" t="s">
        <v>92</v>
      </c>
      <c r="O9" s="28" t="s">
        <v>115</v>
      </c>
      <c r="P9" s="28" t="s">
        <v>39</v>
      </c>
      <c r="Q9" s="234"/>
      <c r="R9" s="234"/>
      <c r="S9" s="241"/>
    </row>
    <row r="10" spans="1:33" ht="51.75" customHeight="1" x14ac:dyDescent="0.25">
      <c r="B10" s="187">
        <v>1</v>
      </c>
      <c r="C10" s="29" t="s">
        <v>24</v>
      </c>
      <c r="D10" s="185" t="s">
        <v>25</v>
      </c>
      <c r="E10" s="185" t="s">
        <v>26</v>
      </c>
      <c r="F10" s="188" t="s">
        <v>27</v>
      </c>
      <c r="G10" s="52" t="s">
        <v>27</v>
      </c>
      <c r="H10" s="32">
        <v>13123671</v>
      </c>
      <c r="I10" s="32">
        <v>13942163</v>
      </c>
      <c r="J10" s="32">
        <v>1246067.1000000001</v>
      </c>
      <c r="K10" s="32">
        <f>+Agosto!K10+Septiembre!J10</f>
        <v>8967450.8599999994</v>
      </c>
      <c r="L10" s="33">
        <v>12</v>
      </c>
      <c r="M10" s="33" t="s">
        <v>52</v>
      </c>
      <c r="N10" s="33">
        <v>2</v>
      </c>
      <c r="O10" s="33">
        <v>2</v>
      </c>
      <c r="P10" s="34">
        <f>+O10/N10</f>
        <v>1</v>
      </c>
      <c r="Q10" s="35">
        <v>0</v>
      </c>
      <c r="R10" s="35">
        <f>+J10/I10</f>
        <v>8.9374016069099185E-2</v>
      </c>
      <c r="S10" s="48" t="s">
        <v>59</v>
      </c>
    </row>
    <row r="11" spans="1:33" ht="75" x14ac:dyDescent="0.25">
      <c r="A11" s="242"/>
      <c r="B11" s="245">
        <v>2</v>
      </c>
      <c r="C11" s="248" t="s">
        <v>53</v>
      </c>
      <c r="D11" s="250" t="s">
        <v>28</v>
      </c>
      <c r="E11" s="250" t="s">
        <v>26</v>
      </c>
      <c r="F11" s="36" t="s">
        <v>46</v>
      </c>
      <c r="G11" s="52" t="s">
        <v>76</v>
      </c>
      <c r="H11" s="253">
        <v>8670574</v>
      </c>
      <c r="I11" s="253">
        <v>9333291</v>
      </c>
      <c r="J11" s="253">
        <v>810714.55</v>
      </c>
      <c r="K11" s="253">
        <f>+Agosto!K11+Septiembre!J11</f>
        <v>3993746.09</v>
      </c>
      <c r="L11" s="37">
        <v>4656930</v>
      </c>
      <c r="M11" s="36" t="s">
        <v>34</v>
      </c>
      <c r="N11" s="40">
        <v>218765</v>
      </c>
      <c r="O11" s="40">
        <v>218765</v>
      </c>
      <c r="P11" s="34">
        <f>+O11/N11</f>
        <v>1</v>
      </c>
      <c r="Q11" s="34">
        <f>+O11/N11</f>
        <v>1</v>
      </c>
      <c r="R11" s="256">
        <f>+J11/I11</f>
        <v>8.6862667198526228E-2</v>
      </c>
      <c r="S11" s="49" t="s">
        <v>63</v>
      </c>
    </row>
    <row r="12" spans="1:33" ht="119.25" customHeight="1" x14ac:dyDescent="0.25">
      <c r="A12" s="243"/>
      <c r="B12" s="246"/>
      <c r="C12" s="249"/>
      <c r="D12" s="251"/>
      <c r="E12" s="251"/>
      <c r="F12" s="182" t="s">
        <v>29</v>
      </c>
      <c r="G12" s="52" t="s">
        <v>77</v>
      </c>
      <c r="H12" s="254"/>
      <c r="I12" s="254"/>
      <c r="J12" s="254"/>
      <c r="K12" s="254">
        <f>+Agosto!K12+Septiembre!J12</f>
        <v>0</v>
      </c>
      <c r="L12" s="40">
        <v>12</v>
      </c>
      <c r="M12" s="36" t="s">
        <v>52</v>
      </c>
      <c r="N12" s="40">
        <v>2</v>
      </c>
      <c r="O12" s="41">
        <v>2</v>
      </c>
      <c r="P12" s="34">
        <f>+O12/N12</f>
        <v>1</v>
      </c>
      <c r="Q12" s="34">
        <f t="shared" ref="Q12:Q20" si="0">+O12/N12</f>
        <v>1</v>
      </c>
      <c r="R12" s="257"/>
      <c r="S12" s="49" t="s">
        <v>66</v>
      </c>
    </row>
    <row r="13" spans="1:33" ht="93.75" customHeight="1" x14ac:dyDescent="0.25">
      <c r="A13" s="243"/>
      <c r="B13" s="246"/>
      <c r="C13" s="249"/>
      <c r="D13" s="251"/>
      <c r="E13" s="251"/>
      <c r="F13" s="182" t="s">
        <v>56</v>
      </c>
      <c r="G13" s="52" t="s">
        <v>78</v>
      </c>
      <c r="H13" s="254"/>
      <c r="I13" s="254"/>
      <c r="J13" s="254"/>
      <c r="K13" s="254">
        <f>+Agosto!K13+Septiembre!J13</f>
        <v>0</v>
      </c>
      <c r="L13" s="40">
        <v>43000</v>
      </c>
      <c r="M13" s="36" t="s">
        <v>34</v>
      </c>
      <c r="N13" s="40">
        <v>7131</v>
      </c>
      <c r="O13" s="40">
        <v>7131</v>
      </c>
      <c r="P13" s="34">
        <f t="shared" ref="P13:P15" si="1">+O13/N13</f>
        <v>1</v>
      </c>
      <c r="Q13" s="34">
        <f t="shared" si="0"/>
        <v>1</v>
      </c>
      <c r="R13" s="257"/>
      <c r="S13" s="49" t="s">
        <v>63</v>
      </c>
    </row>
    <row r="14" spans="1:33" ht="56.25" x14ac:dyDescent="0.25">
      <c r="A14" s="244"/>
      <c r="B14" s="247"/>
      <c r="C14" s="249"/>
      <c r="D14" s="252"/>
      <c r="E14" s="252"/>
      <c r="F14" s="36" t="s">
        <v>47</v>
      </c>
      <c r="G14" s="52" t="s">
        <v>79</v>
      </c>
      <c r="H14" s="254"/>
      <c r="I14" s="254"/>
      <c r="J14" s="254"/>
      <c r="K14" s="254">
        <f>+Agosto!K14+Septiembre!J14</f>
        <v>0</v>
      </c>
      <c r="L14" s="40">
        <v>65</v>
      </c>
      <c r="M14" s="36" t="s">
        <v>37</v>
      </c>
      <c r="N14" s="40">
        <v>12</v>
      </c>
      <c r="O14" s="40">
        <v>12</v>
      </c>
      <c r="P14" s="34">
        <f t="shared" si="1"/>
        <v>1</v>
      </c>
      <c r="Q14" s="34">
        <f t="shared" si="0"/>
        <v>1</v>
      </c>
      <c r="R14" s="257"/>
      <c r="S14" s="49" t="s">
        <v>63</v>
      </c>
    </row>
    <row r="15" spans="1:33" ht="96" customHeight="1" x14ac:dyDescent="0.25">
      <c r="B15" s="186">
        <v>3</v>
      </c>
      <c r="C15" s="249"/>
      <c r="D15" s="184" t="s">
        <v>30</v>
      </c>
      <c r="E15" s="184" t="s">
        <v>26</v>
      </c>
      <c r="F15" s="182" t="s">
        <v>48</v>
      </c>
      <c r="G15" s="52" t="s">
        <v>80</v>
      </c>
      <c r="H15" s="254"/>
      <c r="I15" s="254"/>
      <c r="J15" s="254"/>
      <c r="K15" s="254">
        <f>+Agosto!K15+Septiembre!J15</f>
        <v>0</v>
      </c>
      <c r="L15" s="40">
        <v>30000</v>
      </c>
      <c r="M15" s="36" t="s">
        <v>36</v>
      </c>
      <c r="N15" s="40">
        <v>1222</v>
      </c>
      <c r="O15" s="40">
        <v>1222</v>
      </c>
      <c r="P15" s="34">
        <f t="shared" si="1"/>
        <v>1</v>
      </c>
      <c r="Q15" s="34">
        <v>0</v>
      </c>
      <c r="R15" s="257"/>
      <c r="S15" s="49" t="s">
        <v>63</v>
      </c>
    </row>
    <row r="16" spans="1:33" ht="150" x14ac:dyDescent="0.25">
      <c r="B16" s="186"/>
      <c r="C16" s="183"/>
      <c r="D16" s="184" t="s">
        <v>30</v>
      </c>
      <c r="E16" s="184" t="s">
        <v>26</v>
      </c>
      <c r="F16" s="182" t="s">
        <v>61</v>
      </c>
      <c r="G16" s="52" t="s">
        <v>81</v>
      </c>
      <c r="H16" s="255"/>
      <c r="I16" s="255"/>
      <c r="J16" s="255"/>
      <c r="K16" s="255">
        <f>+Agosto!K16+Septiembre!J16</f>
        <v>0</v>
      </c>
      <c r="L16" s="40">
        <v>350</v>
      </c>
      <c r="M16" s="36" t="s">
        <v>60</v>
      </c>
      <c r="N16" s="40">
        <v>66</v>
      </c>
      <c r="O16" s="40">
        <v>66</v>
      </c>
      <c r="P16" s="34">
        <f>+O16/N16</f>
        <v>1</v>
      </c>
      <c r="Q16" s="34">
        <f t="shared" si="0"/>
        <v>1</v>
      </c>
      <c r="R16" s="258"/>
      <c r="S16" s="49" t="s">
        <v>67</v>
      </c>
    </row>
    <row r="17" spans="2:67" ht="81.75" customHeight="1" x14ac:dyDescent="0.25">
      <c r="B17" s="259">
        <v>4</v>
      </c>
      <c r="C17" s="248" t="s">
        <v>54</v>
      </c>
      <c r="D17" s="250" t="s">
        <v>31</v>
      </c>
      <c r="E17" s="250" t="s">
        <v>26</v>
      </c>
      <c r="F17" s="248" t="s">
        <v>33</v>
      </c>
      <c r="G17" s="52" t="s">
        <v>82</v>
      </c>
      <c r="H17" s="253">
        <v>4255000</v>
      </c>
      <c r="I17" s="253">
        <v>2598098</v>
      </c>
      <c r="J17" s="253">
        <v>29850</v>
      </c>
      <c r="K17" s="253">
        <f>+Agosto!K17+Septiembre!J17</f>
        <v>117414.51</v>
      </c>
      <c r="L17" s="40">
        <v>102804</v>
      </c>
      <c r="M17" s="36" t="s">
        <v>34</v>
      </c>
      <c r="N17" s="40">
        <v>20000</v>
      </c>
      <c r="O17" s="40">
        <v>10000</v>
      </c>
      <c r="P17" s="34">
        <f t="shared" ref="P17:P20" si="2">+O17/N17</f>
        <v>0.5</v>
      </c>
      <c r="Q17" s="34">
        <v>0</v>
      </c>
      <c r="R17" s="256">
        <f t="shared" ref="R17:R20" si="3">+J17/I17</f>
        <v>1.1489174003444057E-2</v>
      </c>
      <c r="S17" s="49" t="s">
        <v>68</v>
      </c>
    </row>
    <row r="18" spans="2:67" ht="62.25" hidden="1" customHeight="1" x14ac:dyDescent="0.25">
      <c r="B18" s="260"/>
      <c r="C18" s="261"/>
      <c r="D18" s="252"/>
      <c r="E18" s="252"/>
      <c r="F18" s="261"/>
      <c r="G18" s="52" t="s">
        <v>83</v>
      </c>
      <c r="H18" s="254"/>
      <c r="I18" s="254"/>
      <c r="J18" s="254"/>
      <c r="K18" s="254">
        <f>+Agosto!K18+Septiembre!J18</f>
        <v>37887.1</v>
      </c>
      <c r="L18" s="50">
        <v>1</v>
      </c>
      <c r="M18" s="51" t="s">
        <v>57</v>
      </c>
      <c r="N18" s="50"/>
      <c r="O18" s="50"/>
      <c r="P18" s="34" t="e">
        <f t="shared" si="2"/>
        <v>#DIV/0!</v>
      </c>
      <c r="Q18" s="34" t="e">
        <f t="shared" si="0"/>
        <v>#DIV/0!</v>
      </c>
      <c r="R18" s="257" t="e">
        <f t="shared" si="3"/>
        <v>#DIV/0!</v>
      </c>
      <c r="S18" s="49" t="s">
        <v>68</v>
      </c>
    </row>
    <row r="19" spans="2:67" ht="90.75" customHeight="1" x14ac:dyDescent="0.25">
      <c r="B19" s="259">
        <v>5</v>
      </c>
      <c r="C19" s="248" t="s">
        <v>55</v>
      </c>
      <c r="D19" s="250" t="s">
        <v>32</v>
      </c>
      <c r="E19" s="250" t="s">
        <v>26</v>
      </c>
      <c r="F19" s="248" t="s">
        <v>33</v>
      </c>
      <c r="G19" s="52" t="s">
        <v>84</v>
      </c>
      <c r="H19" s="253">
        <v>3250755</v>
      </c>
      <c r="I19" s="253">
        <v>3426448</v>
      </c>
      <c r="J19" s="253">
        <v>187835.4</v>
      </c>
      <c r="K19" s="253">
        <f>+Agosto!K19+Septiembre!J19</f>
        <v>1796389.8999999997</v>
      </c>
      <c r="L19" s="38">
        <v>15</v>
      </c>
      <c r="M19" s="36" t="s">
        <v>38</v>
      </c>
      <c r="N19" s="40">
        <v>10</v>
      </c>
      <c r="O19" s="40">
        <v>4</v>
      </c>
      <c r="P19" s="34">
        <f t="shared" si="2"/>
        <v>0.4</v>
      </c>
      <c r="Q19" s="34">
        <v>0</v>
      </c>
      <c r="R19" s="256">
        <f t="shared" si="3"/>
        <v>5.4819276405186947E-2</v>
      </c>
      <c r="S19" s="49" t="s">
        <v>69</v>
      </c>
    </row>
    <row r="20" spans="2:67" ht="90" customHeight="1" x14ac:dyDescent="0.25">
      <c r="B20" s="262"/>
      <c r="C20" s="249"/>
      <c r="D20" s="251"/>
      <c r="E20" s="251"/>
      <c r="F20" s="249"/>
      <c r="G20" s="52" t="s">
        <v>85</v>
      </c>
      <c r="H20" s="254"/>
      <c r="I20" s="254"/>
      <c r="J20" s="254"/>
      <c r="K20" s="254">
        <f>+Agosto!K20+Septiembre!J20</f>
        <v>1350</v>
      </c>
      <c r="L20" s="38">
        <v>95</v>
      </c>
      <c r="M20" s="36" t="s">
        <v>38</v>
      </c>
      <c r="N20" s="40">
        <v>14</v>
      </c>
      <c r="O20" s="40">
        <v>14</v>
      </c>
      <c r="P20" s="34">
        <f t="shared" si="2"/>
        <v>1</v>
      </c>
      <c r="Q20" s="34">
        <f t="shared" si="0"/>
        <v>1</v>
      </c>
      <c r="R20" s="257" t="e">
        <f t="shared" si="3"/>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2274467.0500000003</v>
      </c>
      <c r="K22" s="22">
        <f>SUM(K10:K20)</f>
        <v>14914238.459999999</v>
      </c>
      <c r="L22" s="198"/>
    </row>
    <row r="23" spans="2:67" x14ac:dyDescent="0.25">
      <c r="B23" t="s">
        <v>148</v>
      </c>
      <c r="K23" s="179"/>
      <c r="L23" s="199"/>
      <c r="T23" s="263" t="s">
        <v>49</v>
      </c>
      <c r="U23" s="263"/>
      <c r="V23" s="263"/>
      <c r="W23" s="263"/>
    </row>
    <row r="24" spans="2:67" ht="18" customHeight="1" x14ac:dyDescent="0.25">
      <c r="T24" s="18"/>
      <c r="U24" s="264" t="s">
        <v>41</v>
      </c>
      <c r="V24" s="264"/>
      <c r="W24" s="264"/>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2:67" ht="18" customHeight="1" x14ac:dyDescent="0.25">
      <c r="B25" s="9"/>
      <c r="T25" s="13"/>
      <c r="U25" s="264" t="s">
        <v>42</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21.75" customHeight="1" x14ac:dyDescent="0.25">
      <c r="F26" s="268" t="s">
        <v>21</v>
      </c>
      <c r="G26" s="268"/>
      <c r="H26" s="268"/>
      <c r="I26" s="268"/>
      <c r="J26" s="268"/>
      <c r="K26" s="268"/>
      <c r="L26" s="268"/>
      <c r="M26" s="268"/>
      <c r="N26" s="268"/>
      <c r="T26" s="14"/>
      <c r="U26" s="264" t="s">
        <v>43</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 customHeight="1" x14ac:dyDescent="0.25">
      <c r="F27" s="268"/>
      <c r="G27" s="268"/>
      <c r="H27" s="268"/>
      <c r="I27" s="268"/>
      <c r="J27" s="268"/>
      <c r="K27" s="268"/>
      <c r="L27" s="268"/>
      <c r="M27" s="268"/>
      <c r="N27" s="268"/>
      <c r="T27" s="15"/>
      <c r="U27" s="264" t="s">
        <v>44</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18" customHeight="1" x14ac:dyDescent="0.25">
      <c r="F28" s="269" t="str">
        <f>O6</f>
        <v xml:space="preserve">SEPTIEMBRE </v>
      </c>
      <c r="G28" s="269"/>
      <c r="H28" s="269"/>
      <c r="I28" s="269"/>
      <c r="J28" s="269"/>
      <c r="K28" s="269"/>
      <c r="L28" s="269"/>
      <c r="M28" s="269"/>
      <c r="N28" s="269"/>
      <c r="T28" s="16"/>
      <c r="U28" s="264" t="s">
        <v>45</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30" customHeight="1" x14ac:dyDescent="0.25">
      <c r="C29" s="266" t="s">
        <v>58</v>
      </c>
      <c r="D29" s="266"/>
      <c r="E29" s="266"/>
      <c r="L29" s="267" t="s">
        <v>22</v>
      </c>
      <c r="M29" s="267"/>
      <c r="N29" s="267"/>
    </row>
    <row r="33" spans="14:15" x14ac:dyDescent="0.25">
      <c r="N33" s="1"/>
      <c r="O33" s="1"/>
    </row>
    <row r="34" spans="14:15" x14ac:dyDescent="0.25">
      <c r="N34" s="1"/>
      <c r="O34" s="1"/>
    </row>
    <row r="35" spans="14:15" x14ac:dyDescent="0.25">
      <c r="N35" s="1"/>
      <c r="O35" s="1"/>
    </row>
    <row r="36" spans="14:15" x14ac:dyDescent="0.25">
      <c r="N36" s="1"/>
      <c r="O36" s="1"/>
    </row>
    <row r="37" spans="14:15" x14ac:dyDescent="0.25">
      <c r="N37" s="1"/>
      <c r="O37" s="1"/>
    </row>
    <row r="38" spans="14:15" x14ac:dyDescent="0.25">
      <c r="N38" s="1"/>
      <c r="O38" s="1"/>
    </row>
    <row r="39" spans="14:15" x14ac:dyDescent="0.25">
      <c r="N39" s="1"/>
      <c r="O39" s="1"/>
    </row>
    <row r="40" spans="14:15" x14ac:dyDescent="0.25">
      <c r="N40" s="1"/>
      <c r="O40" s="1"/>
    </row>
    <row r="41" spans="14:15" x14ac:dyDescent="0.25">
      <c r="N41" s="1"/>
      <c r="O41" s="1"/>
    </row>
    <row r="42" spans="14:15" x14ac:dyDescent="0.25">
      <c r="N42" s="1"/>
      <c r="O42" s="1"/>
    </row>
    <row r="43" spans="14:15" x14ac:dyDescent="0.25">
      <c r="N43" s="1"/>
      <c r="O43" s="1"/>
    </row>
    <row r="44" spans="14:15" x14ac:dyDescent="0.25">
      <c r="N44" s="1"/>
      <c r="O44" s="1"/>
    </row>
    <row r="45" spans="14:15" x14ac:dyDescent="0.25">
      <c r="N45" s="1"/>
      <c r="O45" s="1"/>
    </row>
    <row r="46" spans="14:15" x14ac:dyDescent="0.25">
      <c r="N46" s="1"/>
      <c r="O46" s="1"/>
    </row>
    <row r="47" spans="14:15" x14ac:dyDescent="0.25">
      <c r="N47" s="1"/>
      <c r="O47" s="1"/>
    </row>
    <row r="48" spans="14:15" x14ac:dyDescent="0.25">
      <c r="N48" s="1"/>
      <c r="O48" s="1"/>
    </row>
    <row r="49" spans="3:15" ht="46.5" customHeight="1" x14ac:dyDescent="0.25">
      <c r="N49" s="1"/>
      <c r="O49" s="1"/>
    </row>
    <row r="50" spans="3:15" ht="191.25" customHeight="1" x14ac:dyDescent="0.25">
      <c r="N50" s="1"/>
      <c r="O50" s="1"/>
    </row>
    <row r="51" spans="3:15" ht="15" customHeight="1" x14ac:dyDescent="0.25"/>
    <row r="52" spans="3:15" ht="15" customHeight="1" x14ac:dyDescent="0.25"/>
    <row r="53" spans="3:15" ht="15" customHeight="1" x14ac:dyDescent="0.25">
      <c r="G53" s="271" t="s">
        <v>35</v>
      </c>
      <c r="H53" s="271"/>
      <c r="I53" s="271"/>
      <c r="J53" s="271"/>
      <c r="K53" s="271"/>
      <c r="L53" s="271"/>
    </row>
    <row r="54" spans="3:15" ht="4.5" customHeight="1" x14ac:dyDescent="0.25">
      <c r="G54" s="271"/>
      <c r="H54" s="271"/>
      <c r="I54" s="271"/>
      <c r="J54" s="271"/>
      <c r="K54" s="271"/>
      <c r="L54" s="271"/>
    </row>
    <row r="55" spans="3:15" ht="18.75" customHeight="1" x14ac:dyDescent="0.25">
      <c r="G55" s="271"/>
      <c r="H55" s="271"/>
      <c r="I55" s="271"/>
      <c r="J55" s="271"/>
      <c r="K55" s="271"/>
      <c r="L55" s="271"/>
    </row>
    <row r="56" spans="3:15" ht="18.75" customHeight="1" x14ac:dyDescent="0.3">
      <c r="G56" s="272" t="str">
        <f>O6</f>
        <v xml:space="preserve">SEPTIEMBRE </v>
      </c>
      <c r="H56" s="272"/>
      <c r="I56" s="272"/>
      <c r="J56" s="272"/>
      <c r="K56" s="272"/>
      <c r="L56" s="272"/>
    </row>
    <row r="57" spans="3:15" ht="22.5" customHeight="1" x14ac:dyDescent="0.25"/>
    <row r="58" spans="3:15" ht="13.5" customHeight="1" x14ac:dyDescent="0.25">
      <c r="C58" s="267" t="s">
        <v>23</v>
      </c>
      <c r="D58" s="267"/>
      <c r="E58" s="267"/>
      <c r="L58" s="273" t="s">
        <v>23</v>
      </c>
      <c r="M58" s="273"/>
      <c r="N58" s="273"/>
    </row>
    <row r="59" spans="3:15" ht="30" customHeight="1" x14ac:dyDescent="0.25"/>
    <row r="75" spans="16:19" ht="39" customHeight="1" x14ac:dyDescent="0.25"/>
    <row r="76" spans="16:19" ht="30" customHeight="1" x14ac:dyDescent="0.25"/>
    <row r="79" spans="16:19" ht="26.25" customHeight="1" x14ac:dyDescent="0.25"/>
    <row r="80" spans="16:19" ht="30.75" customHeight="1" x14ac:dyDescent="0.25">
      <c r="P80" s="263"/>
      <c r="Q80" s="263"/>
      <c r="R80" s="263"/>
      <c r="S80" s="263"/>
    </row>
    <row r="81" spans="10:19" ht="34.5" customHeight="1" x14ac:dyDescent="0.25">
      <c r="P81" s="263"/>
      <c r="Q81" s="263"/>
      <c r="R81" s="263"/>
      <c r="S81" s="263"/>
    </row>
    <row r="82" spans="10:19" ht="27.75" customHeight="1" x14ac:dyDescent="0.25">
      <c r="P82" s="263" t="s">
        <v>49</v>
      </c>
      <c r="Q82" s="263"/>
      <c r="R82" s="263"/>
      <c r="S82" s="263"/>
    </row>
    <row r="83" spans="10:19" ht="18" x14ac:dyDescent="0.25">
      <c r="P83" s="18"/>
      <c r="Q83" s="270" t="s">
        <v>41</v>
      </c>
      <c r="R83" s="270"/>
      <c r="S83" s="270"/>
    </row>
    <row r="84" spans="10:19" ht="18" x14ac:dyDescent="0.25">
      <c r="P84" s="13"/>
      <c r="Q84" s="270" t="s">
        <v>42</v>
      </c>
      <c r="R84" s="270"/>
      <c r="S84" s="270"/>
    </row>
    <row r="85" spans="10:19" ht="18" x14ac:dyDescent="0.25">
      <c r="P85" s="14"/>
      <c r="Q85" s="270" t="s">
        <v>43</v>
      </c>
      <c r="R85" s="270"/>
      <c r="S85" s="270"/>
    </row>
    <row r="86" spans="10:19" ht="18" x14ac:dyDescent="0.25">
      <c r="P86" s="15"/>
      <c r="Q86" s="270" t="s">
        <v>44</v>
      </c>
      <c r="R86" s="270"/>
      <c r="S86" s="270"/>
    </row>
    <row r="87" spans="10:19" ht="25.5" customHeight="1" x14ac:dyDescent="0.25">
      <c r="P87" s="16"/>
      <c r="Q87" s="270" t="s">
        <v>45</v>
      </c>
      <c r="R87" s="270"/>
      <c r="S87" s="270"/>
    </row>
    <row r="92" spans="10:19" x14ac:dyDescent="0.25">
      <c r="J92" s="1" t="s">
        <v>62</v>
      </c>
    </row>
  </sheetData>
  <mergeCells count="72">
    <mergeCell ref="C58:E58"/>
    <mergeCell ref="L58:N58"/>
    <mergeCell ref="P80:S80"/>
    <mergeCell ref="P81:S81"/>
    <mergeCell ref="P82:S82"/>
    <mergeCell ref="U26:W26"/>
    <mergeCell ref="U27:W27"/>
    <mergeCell ref="F28:N28"/>
    <mergeCell ref="U28:W28"/>
    <mergeCell ref="Q87:S87"/>
    <mergeCell ref="G53:L55"/>
    <mergeCell ref="G56:L56"/>
    <mergeCell ref="Q83:S83"/>
    <mergeCell ref="Q84:S84"/>
    <mergeCell ref="Q85:S85"/>
    <mergeCell ref="Q86:S86"/>
    <mergeCell ref="C29:E29"/>
    <mergeCell ref="L29:N29"/>
    <mergeCell ref="J19:J20"/>
    <mergeCell ref="K19:K20"/>
    <mergeCell ref="R19:R20"/>
    <mergeCell ref="H19:H20"/>
    <mergeCell ref="I19:I20"/>
    <mergeCell ref="F26:N27"/>
    <mergeCell ref="T23:W23"/>
    <mergeCell ref="U24:W24"/>
    <mergeCell ref="U25:W25"/>
    <mergeCell ref="J17:J18"/>
    <mergeCell ref="K17:K18"/>
    <mergeCell ref="R17:R18"/>
    <mergeCell ref="H17:H18"/>
    <mergeCell ref="I17:I18"/>
    <mergeCell ref="B19:B20"/>
    <mergeCell ref="C19:C20"/>
    <mergeCell ref="D19:D20"/>
    <mergeCell ref="E19:E20"/>
    <mergeCell ref="F19:F20"/>
    <mergeCell ref="B17:B18"/>
    <mergeCell ref="C17:C18"/>
    <mergeCell ref="D17:D18"/>
    <mergeCell ref="E17:E18"/>
    <mergeCell ref="F17:F18"/>
    <mergeCell ref="S8:S9"/>
    <mergeCell ref="A11:A14"/>
    <mergeCell ref="B11:B14"/>
    <mergeCell ref="C11:C15"/>
    <mergeCell ref="D11:D14"/>
    <mergeCell ref="E11:E14"/>
    <mergeCell ref="H11:H16"/>
    <mergeCell ref="I11:I16"/>
    <mergeCell ref="J11:J16"/>
    <mergeCell ref="K11:K16"/>
    <mergeCell ref="R11:R16"/>
    <mergeCell ref="B5:N5"/>
    <mergeCell ref="O5:R5"/>
    <mergeCell ref="B6:N6"/>
    <mergeCell ref="O6:R6"/>
    <mergeCell ref="B8:B9"/>
    <mergeCell ref="C8:C9"/>
    <mergeCell ref="D8:E8"/>
    <mergeCell ref="F8:F9"/>
    <mergeCell ref="G8:K8"/>
    <mergeCell ref="L8:P8"/>
    <mergeCell ref="Q8:Q9"/>
    <mergeCell ref="R8:R9"/>
    <mergeCell ref="C1:C3"/>
    <mergeCell ref="D1:F1"/>
    <mergeCell ref="H1:J1"/>
    <mergeCell ref="D2:F2"/>
    <mergeCell ref="H2:Q2"/>
    <mergeCell ref="D3:F3"/>
    <mergeCell ref="H3:J3"/>
  </mergeCells>
  <conditionalFormatting sqref="T24">
    <cfRule type="cellIs" priority="13" operator="greaterThanOrEqual">
      <formula>100</formula>
    </cfRule>
  </conditionalFormatting>
  <conditionalFormatting sqref="P10:P20">
    <cfRule type="cellIs" dxfId="101" priority="5" operator="between">
      <formula>0.7</formula>
      <formula>0.9</formula>
    </cfRule>
    <cfRule type="cellIs" dxfId="100" priority="6" operator="lessThan">
      <formula>0.5</formula>
    </cfRule>
    <cfRule type="cellIs" dxfId="99" priority="7" operator="between">
      <formula>0.5</formula>
      <formula>0.69</formula>
    </cfRule>
    <cfRule type="cellIs" dxfId="98" priority="8" operator="between">
      <formula>0.7</formula>
      <formula>0.89</formula>
    </cfRule>
    <cfRule type="cellIs" dxfId="97" priority="9" operator="between">
      <formula>0.7</formula>
      <formula>0.89</formula>
    </cfRule>
    <cfRule type="cellIs" dxfId="96" priority="10" operator="greaterThan">
      <formula>0.99</formula>
    </cfRule>
    <cfRule type="cellIs" dxfId="95" priority="11" operator="between">
      <formula>0.9</formula>
      <formula>0.99</formula>
    </cfRule>
    <cfRule type="cellIs" dxfId="94" priority="12" operator="greaterThan">
      <formula>1</formula>
    </cfRule>
  </conditionalFormatting>
  <conditionalFormatting sqref="P10:P20">
    <cfRule type="cellIs" dxfId="93" priority="4" operator="between">
      <formula>0.7</formula>
      <formula>0.8999</formula>
    </cfRule>
  </conditionalFormatting>
  <conditionalFormatting sqref="P15:P20">
    <cfRule type="cellIs" dxfId="92" priority="3" operator="between">
      <formula>0.9</formula>
      <formula>0.9999</formula>
    </cfRule>
  </conditionalFormatting>
  <conditionalFormatting sqref="P83">
    <cfRule type="cellIs" priority="2" operator="greaterThanOrEqual">
      <formula>100</formula>
    </cfRule>
  </conditionalFormatting>
  <conditionalFormatting sqref="P10">
    <cfRule type="cellIs" dxfId="91" priority="1" operator="between">
      <formula>0.9</formula>
      <formula>0.9999</formula>
    </cfRule>
  </conditionalFormatting>
  <printOptions horizontalCentered="1" verticalCentered="1"/>
  <pageMargins left="0.35433070866141736" right="0.35433070866141736" top="0.55118110236220474" bottom="0.35433070866141736" header="0.31496062992125984" footer="0.31496062992125984"/>
  <pageSetup scale="40" orientation="landscape" horizontalDpi="4294967293" verticalDpi="4294967293" r:id="rId1"/>
  <rowBreaks count="1" manualBreakCount="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92"/>
  <sheetViews>
    <sheetView showGridLines="0" view="pageBreakPreview" topLeftCell="A55" zoomScale="60" zoomScaleNormal="6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1.1406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70"/>
      <c r="H1" s="225" t="s">
        <v>8</v>
      </c>
      <c r="I1" s="225"/>
      <c r="J1" s="225"/>
      <c r="K1" s="170"/>
      <c r="L1" s="7"/>
      <c r="M1" s="7"/>
      <c r="N1" s="53"/>
      <c r="O1" s="53"/>
      <c r="P1" s="170"/>
      <c r="Q1" s="170"/>
      <c r="R1" s="170"/>
      <c r="S1" s="170"/>
      <c r="T1" s="170"/>
      <c r="U1" s="170"/>
      <c r="V1" s="170"/>
      <c r="W1" s="170"/>
      <c r="X1" s="170"/>
      <c r="Y1" s="170"/>
      <c r="Z1" s="170"/>
      <c r="AA1" s="170"/>
      <c r="AB1" s="170"/>
      <c r="AC1" s="170"/>
      <c r="AD1" s="170"/>
      <c r="AE1" s="170"/>
      <c r="AF1" s="170"/>
      <c r="AG1" s="170"/>
    </row>
    <row r="2" spans="1:33" s="8" customFormat="1" ht="12" customHeight="1" x14ac:dyDescent="0.2">
      <c r="C2" s="224"/>
      <c r="D2" s="225" t="s">
        <v>19</v>
      </c>
      <c r="E2" s="225"/>
      <c r="F2" s="225"/>
      <c r="G2" s="170"/>
      <c r="H2" s="225" t="s">
        <v>20</v>
      </c>
      <c r="I2" s="225"/>
      <c r="J2" s="225"/>
      <c r="K2" s="225"/>
      <c r="L2" s="225"/>
      <c r="M2" s="225"/>
      <c r="N2" s="225"/>
      <c r="O2" s="225"/>
      <c r="P2" s="225"/>
      <c r="Q2" s="225"/>
      <c r="R2" s="170"/>
      <c r="S2" s="170"/>
      <c r="T2" s="170"/>
      <c r="U2" s="170"/>
      <c r="V2" s="170"/>
      <c r="W2" s="170"/>
      <c r="X2" s="170"/>
      <c r="Y2" s="170"/>
      <c r="Z2" s="170"/>
      <c r="AA2" s="170"/>
      <c r="AB2" s="170"/>
      <c r="AC2" s="170"/>
      <c r="AD2" s="170"/>
      <c r="AE2" s="170"/>
      <c r="AF2" s="170"/>
      <c r="AG2" s="170"/>
    </row>
    <row r="3" spans="1:33" s="8" customFormat="1" ht="12" customHeight="1" x14ac:dyDescent="0.2">
      <c r="C3" s="224"/>
      <c r="D3" s="225" t="s">
        <v>40</v>
      </c>
      <c r="E3" s="225"/>
      <c r="F3" s="225"/>
      <c r="G3" s="170"/>
      <c r="H3" s="225" t="s">
        <v>9</v>
      </c>
      <c r="I3" s="225"/>
      <c r="J3" s="225"/>
      <c r="K3" s="170"/>
      <c r="L3" s="170"/>
      <c r="M3" s="170"/>
      <c r="N3" s="53"/>
      <c r="O3" s="53"/>
      <c r="P3" s="170"/>
      <c r="Q3" s="170"/>
      <c r="R3" s="170"/>
      <c r="S3" s="170"/>
      <c r="T3" s="170"/>
      <c r="U3" s="170"/>
      <c r="V3" s="170"/>
      <c r="W3" s="170"/>
      <c r="X3" s="170"/>
      <c r="Y3" s="170"/>
      <c r="Z3" s="170"/>
      <c r="AA3" s="170"/>
      <c r="AB3" s="170"/>
      <c r="AC3" s="170"/>
      <c r="AD3" s="170"/>
      <c r="AE3" s="170"/>
      <c r="AF3" s="170"/>
      <c r="AG3" s="170"/>
    </row>
    <row r="5" spans="1:33" ht="21" x14ac:dyDescent="0.35">
      <c r="B5" s="226" t="s">
        <v>51</v>
      </c>
      <c r="C5" s="226"/>
      <c r="D5" s="226"/>
      <c r="E5" s="226"/>
      <c r="F5" s="226"/>
      <c r="G5" s="226"/>
      <c r="H5" s="226"/>
      <c r="I5" s="226"/>
      <c r="J5" s="226"/>
      <c r="K5" s="226"/>
      <c r="L5" s="226"/>
      <c r="M5" s="226"/>
      <c r="N5" s="226"/>
      <c r="O5" s="285" t="s">
        <v>50</v>
      </c>
      <c r="P5" s="286"/>
      <c r="Q5" s="286"/>
      <c r="R5" s="286"/>
      <c r="S5" s="55"/>
    </row>
    <row r="6" spans="1:33" ht="21" x14ac:dyDescent="0.35">
      <c r="B6" s="226" t="s">
        <v>90</v>
      </c>
      <c r="C6" s="226"/>
      <c r="D6" s="226"/>
      <c r="E6" s="226"/>
      <c r="F6" s="226"/>
      <c r="G6" s="226"/>
      <c r="H6" s="226"/>
      <c r="I6" s="226"/>
      <c r="J6" s="226"/>
      <c r="K6" s="226"/>
      <c r="L6" s="226"/>
      <c r="M6" s="226"/>
      <c r="N6" s="226"/>
      <c r="O6" s="230" t="s">
        <v>86</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171" t="s">
        <v>12</v>
      </c>
      <c r="E9" s="171" t="s">
        <v>13</v>
      </c>
      <c r="F9" s="234"/>
      <c r="G9" s="171" t="s">
        <v>93</v>
      </c>
      <c r="H9" s="171" t="s">
        <v>15</v>
      </c>
      <c r="I9" s="171" t="s">
        <v>16</v>
      </c>
      <c r="J9" s="171" t="s">
        <v>145</v>
      </c>
      <c r="K9" s="171" t="s">
        <v>144</v>
      </c>
      <c r="L9" s="171" t="s">
        <v>91</v>
      </c>
      <c r="M9" s="28" t="s">
        <v>2</v>
      </c>
      <c r="N9" s="28" t="s">
        <v>92</v>
      </c>
      <c r="O9" s="28" t="s">
        <v>115</v>
      </c>
      <c r="P9" s="28" t="s">
        <v>39</v>
      </c>
      <c r="Q9" s="234"/>
      <c r="R9" s="234"/>
      <c r="S9" s="241"/>
    </row>
    <row r="10" spans="1:33" ht="51.75" customHeight="1" x14ac:dyDescent="0.25">
      <c r="B10" s="177">
        <v>1</v>
      </c>
      <c r="C10" s="29" t="s">
        <v>24</v>
      </c>
      <c r="D10" s="175" t="s">
        <v>25</v>
      </c>
      <c r="E10" s="175" t="s">
        <v>26</v>
      </c>
      <c r="F10" s="178" t="s">
        <v>27</v>
      </c>
      <c r="G10" s="52" t="s">
        <v>27</v>
      </c>
      <c r="H10" s="32">
        <v>13123671</v>
      </c>
      <c r="I10" s="32">
        <v>13942163</v>
      </c>
      <c r="J10" s="32">
        <v>1219411.95</v>
      </c>
      <c r="K10" s="32">
        <f>+julio!K10+Agosto!J10</f>
        <v>7721383.7599999998</v>
      </c>
      <c r="L10" s="33">
        <v>12</v>
      </c>
      <c r="M10" s="33" t="s">
        <v>52</v>
      </c>
      <c r="N10" s="33">
        <v>0</v>
      </c>
      <c r="O10" s="33">
        <v>0</v>
      </c>
      <c r="P10" s="34">
        <v>0</v>
      </c>
      <c r="Q10" s="35">
        <v>0</v>
      </c>
      <c r="R10" s="35">
        <f>+J10/I10</f>
        <v>8.7462178573009072E-2</v>
      </c>
      <c r="S10" s="48" t="s">
        <v>59</v>
      </c>
    </row>
    <row r="11" spans="1:33" ht="75" x14ac:dyDescent="0.25">
      <c r="A11" s="242"/>
      <c r="B11" s="245">
        <v>2</v>
      </c>
      <c r="C11" s="248" t="s">
        <v>53</v>
      </c>
      <c r="D11" s="250" t="s">
        <v>28</v>
      </c>
      <c r="E11" s="250" t="s">
        <v>26</v>
      </c>
      <c r="F11" s="36" t="s">
        <v>46</v>
      </c>
      <c r="G11" s="52" t="s">
        <v>76</v>
      </c>
      <c r="H11" s="253">
        <v>8670574</v>
      </c>
      <c r="I11" s="253">
        <v>9333291</v>
      </c>
      <c r="J11" s="253">
        <v>496711.88</v>
      </c>
      <c r="K11" s="253">
        <f>+julio!K11+Agosto!J11</f>
        <v>3183031.54</v>
      </c>
      <c r="L11" s="37">
        <v>7790255.9999999991</v>
      </c>
      <c r="M11" s="36" t="s">
        <v>34</v>
      </c>
      <c r="N11" s="40">
        <v>5000</v>
      </c>
      <c r="O11" s="40">
        <v>225682</v>
      </c>
      <c r="P11" s="34">
        <f>+O11/N11</f>
        <v>45.136400000000002</v>
      </c>
      <c r="Q11" s="34">
        <f>+O11/N11</f>
        <v>45.136400000000002</v>
      </c>
      <c r="R11" s="256">
        <f>+J11/I11</f>
        <v>5.3219371387863083E-2</v>
      </c>
      <c r="S11" s="49" t="s">
        <v>63</v>
      </c>
    </row>
    <row r="12" spans="1:33" ht="119.25" customHeight="1" x14ac:dyDescent="0.25">
      <c r="A12" s="243"/>
      <c r="B12" s="246"/>
      <c r="C12" s="249"/>
      <c r="D12" s="251"/>
      <c r="E12" s="251"/>
      <c r="F12" s="172" t="s">
        <v>29</v>
      </c>
      <c r="G12" s="52" t="s">
        <v>77</v>
      </c>
      <c r="H12" s="254"/>
      <c r="I12" s="254"/>
      <c r="J12" s="254"/>
      <c r="K12" s="254"/>
      <c r="L12" s="40">
        <v>12</v>
      </c>
      <c r="M12" s="36" t="s">
        <v>52</v>
      </c>
      <c r="N12" s="40">
        <v>1</v>
      </c>
      <c r="O12" s="41">
        <v>1</v>
      </c>
      <c r="P12" s="34">
        <f>+O12/N12</f>
        <v>1</v>
      </c>
      <c r="Q12" s="34">
        <f t="shared" ref="Q12:Q20" si="0">+O12/N12</f>
        <v>1</v>
      </c>
      <c r="R12" s="257"/>
      <c r="S12" s="49" t="s">
        <v>66</v>
      </c>
    </row>
    <row r="13" spans="1:33" ht="93.75" customHeight="1" x14ac:dyDescent="0.25">
      <c r="A13" s="243"/>
      <c r="B13" s="246"/>
      <c r="C13" s="249"/>
      <c r="D13" s="251"/>
      <c r="E13" s="251"/>
      <c r="F13" s="172" t="s">
        <v>56</v>
      </c>
      <c r="G13" s="52" t="s">
        <v>78</v>
      </c>
      <c r="H13" s="254"/>
      <c r="I13" s="254"/>
      <c r="J13" s="254"/>
      <c r="K13" s="254"/>
      <c r="L13" s="40">
        <v>341291</v>
      </c>
      <c r="M13" s="36" t="s">
        <v>34</v>
      </c>
      <c r="N13" s="40">
        <v>4961</v>
      </c>
      <c r="O13" s="40">
        <v>5844</v>
      </c>
      <c r="P13" s="34">
        <f t="shared" ref="P13:P15" si="1">+O13/N13</f>
        <v>1.177988308808708</v>
      </c>
      <c r="Q13" s="34">
        <f t="shared" si="0"/>
        <v>1.177988308808708</v>
      </c>
      <c r="R13" s="257"/>
      <c r="S13" s="49" t="s">
        <v>63</v>
      </c>
    </row>
    <row r="14" spans="1:33" ht="56.25" x14ac:dyDescent="0.25">
      <c r="A14" s="244"/>
      <c r="B14" s="247"/>
      <c r="C14" s="249"/>
      <c r="D14" s="252"/>
      <c r="E14" s="252"/>
      <c r="F14" s="36" t="s">
        <v>47</v>
      </c>
      <c r="G14" s="52" t="s">
        <v>79</v>
      </c>
      <c r="H14" s="254"/>
      <c r="I14" s="254"/>
      <c r="J14" s="254"/>
      <c r="K14" s="254"/>
      <c r="L14" s="40">
        <v>65</v>
      </c>
      <c r="M14" s="36" t="s">
        <v>37</v>
      </c>
      <c r="N14" s="40">
        <v>8</v>
      </c>
      <c r="O14" s="40">
        <v>7</v>
      </c>
      <c r="P14" s="34">
        <f t="shared" si="1"/>
        <v>0.875</v>
      </c>
      <c r="Q14" s="34">
        <f t="shared" si="0"/>
        <v>0.875</v>
      </c>
      <c r="R14" s="257"/>
      <c r="S14" s="49" t="s">
        <v>63</v>
      </c>
    </row>
    <row r="15" spans="1:33" ht="96" customHeight="1" x14ac:dyDescent="0.25">
      <c r="B15" s="176">
        <v>3</v>
      </c>
      <c r="C15" s="249"/>
      <c r="D15" s="174" t="s">
        <v>30</v>
      </c>
      <c r="E15" s="174" t="s">
        <v>26</v>
      </c>
      <c r="F15" s="172" t="s">
        <v>48</v>
      </c>
      <c r="G15" s="52" t="s">
        <v>80</v>
      </c>
      <c r="H15" s="254"/>
      <c r="I15" s="254"/>
      <c r="J15" s="254"/>
      <c r="K15" s="254"/>
      <c r="L15" s="40">
        <v>50000</v>
      </c>
      <c r="M15" s="36" t="s">
        <v>36</v>
      </c>
      <c r="N15" s="40">
        <v>4100</v>
      </c>
      <c r="O15" s="40">
        <v>1886</v>
      </c>
      <c r="P15" s="34">
        <f t="shared" si="1"/>
        <v>0.46</v>
      </c>
      <c r="Q15" s="34">
        <v>0</v>
      </c>
      <c r="R15" s="257"/>
      <c r="S15" s="49" t="s">
        <v>63</v>
      </c>
    </row>
    <row r="16" spans="1:33" ht="150" x14ac:dyDescent="0.25">
      <c r="B16" s="176"/>
      <c r="C16" s="173"/>
      <c r="D16" s="174" t="s">
        <v>30</v>
      </c>
      <c r="E16" s="174" t="s">
        <v>26</v>
      </c>
      <c r="F16" s="172" t="s">
        <v>61</v>
      </c>
      <c r="G16" s="52" t="s">
        <v>81</v>
      </c>
      <c r="H16" s="255"/>
      <c r="I16" s="255"/>
      <c r="J16" s="255"/>
      <c r="K16" s="255"/>
      <c r="L16" s="40">
        <v>500</v>
      </c>
      <c r="M16" s="36" t="s">
        <v>60</v>
      </c>
      <c r="N16" s="40">
        <v>50</v>
      </c>
      <c r="O16" s="40">
        <v>48</v>
      </c>
      <c r="P16" s="34">
        <f>+O16/N16</f>
        <v>0.96</v>
      </c>
      <c r="Q16" s="34">
        <f t="shared" si="0"/>
        <v>0.96</v>
      </c>
      <c r="R16" s="258"/>
      <c r="S16" s="49" t="s">
        <v>67</v>
      </c>
    </row>
    <row r="17" spans="2:67" ht="81.75" customHeight="1" x14ac:dyDescent="0.25">
      <c r="B17" s="259">
        <v>4</v>
      </c>
      <c r="C17" s="248" t="s">
        <v>54</v>
      </c>
      <c r="D17" s="250" t="s">
        <v>31</v>
      </c>
      <c r="E17" s="250" t="s">
        <v>26</v>
      </c>
      <c r="F17" s="248" t="s">
        <v>33</v>
      </c>
      <c r="G17" s="52" t="s">
        <v>82</v>
      </c>
      <c r="H17" s="253">
        <v>4255000</v>
      </c>
      <c r="I17" s="253">
        <v>2598098</v>
      </c>
      <c r="J17" s="253">
        <v>22250</v>
      </c>
      <c r="K17" s="253">
        <f>+julio!K17+Agosto!J17</f>
        <v>87564.51</v>
      </c>
      <c r="L17" s="40">
        <v>102804</v>
      </c>
      <c r="M17" s="36" t="s">
        <v>34</v>
      </c>
      <c r="N17" s="40">
        <v>20000</v>
      </c>
      <c r="O17" s="40">
        <v>0</v>
      </c>
      <c r="P17" s="34">
        <v>0</v>
      </c>
      <c r="Q17" s="34">
        <v>0</v>
      </c>
      <c r="R17" s="256">
        <f t="shared" ref="R17:R20" si="2">+J17/I17</f>
        <v>8.5639571717464075E-3</v>
      </c>
      <c r="S17" s="49" t="s">
        <v>68</v>
      </c>
    </row>
    <row r="18" spans="2:67" ht="62.25" hidden="1" customHeight="1" x14ac:dyDescent="0.25">
      <c r="B18" s="260"/>
      <c r="C18" s="261"/>
      <c r="D18" s="252"/>
      <c r="E18" s="252"/>
      <c r="F18" s="261"/>
      <c r="G18" s="52" t="s">
        <v>83</v>
      </c>
      <c r="H18" s="254"/>
      <c r="I18" s="254"/>
      <c r="J18" s="254"/>
      <c r="K18" s="254">
        <f>+Mayo!K18+Junio!J18</f>
        <v>37887.1</v>
      </c>
      <c r="L18" s="50">
        <v>1</v>
      </c>
      <c r="M18" s="51" t="s">
        <v>57</v>
      </c>
      <c r="N18" s="50"/>
      <c r="O18" s="50"/>
      <c r="P18" s="34" t="e">
        <f t="shared" ref="P18:P20" si="3">+O18/N18</f>
        <v>#DIV/0!</v>
      </c>
      <c r="Q18" s="34" t="e">
        <f t="shared" si="0"/>
        <v>#DIV/0!</v>
      </c>
      <c r="R18" s="257" t="e">
        <f t="shared" si="2"/>
        <v>#DIV/0!</v>
      </c>
      <c r="S18" s="49" t="s">
        <v>68</v>
      </c>
    </row>
    <row r="19" spans="2:67" ht="90.75" customHeight="1" x14ac:dyDescent="0.25">
      <c r="B19" s="259">
        <v>5</v>
      </c>
      <c r="C19" s="248" t="s">
        <v>55</v>
      </c>
      <c r="D19" s="250" t="s">
        <v>32</v>
      </c>
      <c r="E19" s="250" t="s">
        <v>26</v>
      </c>
      <c r="F19" s="248" t="s">
        <v>33</v>
      </c>
      <c r="G19" s="52" t="s">
        <v>84</v>
      </c>
      <c r="H19" s="253">
        <v>3250755</v>
      </c>
      <c r="I19" s="253">
        <v>3426448</v>
      </c>
      <c r="J19" s="253">
        <v>183916</v>
      </c>
      <c r="K19" s="253">
        <f>+julio!K19+Agosto!J19</f>
        <v>1608554.4999999998</v>
      </c>
      <c r="L19" s="38">
        <v>15</v>
      </c>
      <c r="M19" s="36" t="s">
        <v>38</v>
      </c>
      <c r="N19" s="40">
        <v>0</v>
      </c>
      <c r="O19" s="40">
        <v>0</v>
      </c>
      <c r="P19" s="34">
        <v>0</v>
      </c>
      <c r="Q19" s="34">
        <v>0</v>
      </c>
      <c r="R19" s="256">
        <f t="shared" si="2"/>
        <v>5.3675409637035203E-2</v>
      </c>
      <c r="S19" s="49" t="s">
        <v>69</v>
      </c>
    </row>
    <row r="20" spans="2:67" ht="90" customHeight="1" x14ac:dyDescent="0.25">
      <c r="B20" s="262"/>
      <c r="C20" s="249"/>
      <c r="D20" s="251"/>
      <c r="E20" s="251"/>
      <c r="F20" s="249"/>
      <c r="G20" s="52" t="s">
        <v>85</v>
      </c>
      <c r="H20" s="254"/>
      <c r="I20" s="254"/>
      <c r="J20" s="254"/>
      <c r="K20" s="254">
        <f>+Mayo!K20+Junio!J20</f>
        <v>1350</v>
      </c>
      <c r="L20" s="38">
        <v>95</v>
      </c>
      <c r="M20" s="36" t="s">
        <v>38</v>
      </c>
      <c r="N20" s="40">
        <v>10</v>
      </c>
      <c r="O20" s="40">
        <v>6</v>
      </c>
      <c r="P20" s="34">
        <f t="shared" si="3"/>
        <v>0.6</v>
      </c>
      <c r="Q20" s="34">
        <f t="shared" si="0"/>
        <v>0.6</v>
      </c>
      <c r="R20" s="257" t="e">
        <f t="shared" si="2"/>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1922289.83</v>
      </c>
      <c r="K22" s="22">
        <f>SUM(K10:K20)</f>
        <v>12639771.41</v>
      </c>
    </row>
    <row r="23" spans="2:67" x14ac:dyDescent="0.25">
      <c r="B23" t="s">
        <v>148</v>
      </c>
      <c r="K23" s="179"/>
      <c r="T23" s="263" t="s">
        <v>49</v>
      </c>
      <c r="U23" s="263"/>
      <c r="V23" s="263"/>
      <c r="W23" s="263"/>
    </row>
    <row r="24" spans="2:67" ht="18" customHeight="1" x14ac:dyDescent="0.25">
      <c r="T24" s="18"/>
      <c r="U24" s="264" t="s">
        <v>41</v>
      </c>
      <c r="V24" s="264"/>
      <c r="W24" s="264"/>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2:67" ht="18" customHeight="1" x14ac:dyDescent="0.25">
      <c r="B25" s="9"/>
      <c r="T25" s="13"/>
      <c r="U25" s="264" t="s">
        <v>42</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21.75" customHeight="1" x14ac:dyDescent="0.25">
      <c r="F26" s="268" t="s">
        <v>21</v>
      </c>
      <c r="G26" s="268"/>
      <c r="H26" s="268"/>
      <c r="I26" s="268"/>
      <c r="J26" s="268"/>
      <c r="K26" s="268"/>
      <c r="L26" s="268"/>
      <c r="M26" s="268"/>
      <c r="N26" s="268"/>
      <c r="T26" s="14"/>
      <c r="U26" s="264" t="s">
        <v>43</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 customHeight="1" x14ac:dyDescent="0.25">
      <c r="F27" s="268"/>
      <c r="G27" s="268"/>
      <c r="H27" s="268"/>
      <c r="I27" s="268"/>
      <c r="J27" s="268"/>
      <c r="K27" s="268"/>
      <c r="L27" s="268"/>
      <c r="M27" s="268"/>
      <c r="N27" s="268"/>
      <c r="T27" s="15"/>
      <c r="U27" s="264" t="s">
        <v>44</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18" customHeight="1" x14ac:dyDescent="0.25">
      <c r="F28" s="269" t="str">
        <f>O6</f>
        <v>AGOSTO</v>
      </c>
      <c r="G28" s="269"/>
      <c r="H28" s="269"/>
      <c r="I28" s="269"/>
      <c r="J28" s="269"/>
      <c r="K28" s="269"/>
      <c r="L28" s="269"/>
      <c r="M28" s="269"/>
      <c r="N28" s="269"/>
      <c r="T28" s="16"/>
      <c r="U28" s="264" t="s">
        <v>45</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30" customHeight="1" x14ac:dyDescent="0.25">
      <c r="C29" s="266" t="s">
        <v>58</v>
      </c>
      <c r="D29" s="266"/>
      <c r="E29" s="266"/>
      <c r="L29" s="267" t="s">
        <v>22</v>
      </c>
      <c r="M29" s="267"/>
      <c r="N29" s="267"/>
    </row>
    <row r="33" spans="14:15" x14ac:dyDescent="0.25">
      <c r="N33" s="1"/>
      <c r="O33" s="1"/>
    </row>
    <row r="34" spans="14:15" x14ac:dyDescent="0.25">
      <c r="N34" s="1"/>
      <c r="O34" s="1"/>
    </row>
    <row r="35" spans="14:15" x14ac:dyDescent="0.25">
      <c r="N35" s="1"/>
      <c r="O35" s="1"/>
    </row>
    <row r="36" spans="14:15" x14ac:dyDescent="0.25">
      <c r="N36" s="1"/>
      <c r="O36" s="1"/>
    </row>
    <row r="37" spans="14:15" x14ac:dyDescent="0.25">
      <c r="N37" s="1"/>
      <c r="O37" s="1"/>
    </row>
    <row r="38" spans="14:15" x14ac:dyDescent="0.25">
      <c r="N38" s="1"/>
      <c r="O38" s="1"/>
    </row>
    <row r="39" spans="14:15" x14ac:dyDescent="0.25">
      <c r="N39" s="1"/>
      <c r="O39" s="1"/>
    </row>
    <row r="40" spans="14:15" x14ac:dyDescent="0.25">
      <c r="N40" s="1"/>
      <c r="O40" s="1"/>
    </row>
    <row r="41" spans="14:15" x14ac:dyDescent="0.25">
      <c r="N41" s="1"/>
      <c r="O41" s="1"/>
    </row>
    <row r="42" spans="14:15" x14ac:dyDescent="0.25">
      <c r="N42" s="1"/>
      <c r="O42" s="1"/>
    </row>
    <row r="43" spans="14:15" x14ac:dyDescent="0.25">
      <c r="N43" s="1"/>
      <c r="O43" s="1"/>
    </row>
    <row r="44" spans="14:15" x14ac:dyDescent="0.25">
      <c r="N44" s="1"/>
      <c r="O44" s="1"/>
    </row>
    <row r="45" spans="14:15" x14ac:dyDescent="0.25">
      <c r="N45" s="1"/>
      <c r="O45" s="1"/>
    </row>
    <row r="46" spans="14:15" x14ac:dyDescent="0.25">
      <c r="N46" s="1"/>
      <c r="O46" s="1"/>
    </row>
    <row r="47" spans="14:15" x14ac:dyDescent="0.25">
      <c r="N47" s="1"/>
      <c r="O47" s="1"/>
    </row>
    <row r="48" spans="14:15" x14ac:dyDescent="0.25">
      <c r="N48" s="1"/>
      <c r="O48" s="1"/>
    </row>
    <row r="49" spans="3:15" ht="46.5" customHeight="1" x14ac:dyDescent="0.25">
      <c r="N49" s="1"/>
      <c r="O49" s="1"/>
    </row>
    <row r="50" spans="3:15" ht="191.25" customHeight="1" x14ac:dyDescent="0.25">
      <c r="N50" s="1"/>
      <c r="O50" s="1"/>
    </row>
    <row r="51" spans="3:15" ht="15" customHeight="1" x14ac:dyDescent="0.25"/>
    <row r="52" spans="3:15" ht="15" customHeight="1" x14ac:dyDescent="0.25"/>
    <row r="53" spans="3:15" ht="15" customHeight="1" x14ac:dyDescent="0.25">
      <c r="G53" s="271" t="s">
        <v>35</v>
      </c>
      <c r="H53" s="271"/>
      <c r="I53" s="271"/>
      <c r="J53" s="271"/>
      <c r="K53" s="271"/>
      <c r="L53" s="271"/>
    </row>
    <row r="54" spans="3:15" ht="4.5" customHeight="1" x14ac:dyDescent="0.25">
      <c r="G54" s="271"/>
      <c r="H54" s="271"/>
      <c r="I54" s="271"/>
      <c r="J54" s="271"/>
      <c r="K54" s="271"/>
      <c r="L54" s="271"/>
    </row>
    <row r="55" spans="3:15" ht="18.75" customHeight="1" x14ac:dyDescent="0.25">
      <c r="G55" s="271"/>
      <c r="H55" s="271"/>
      <c r="I55" s="271"/>
      <c r="J55" s="271"/>
      <c r="K55" s="271"/>
      <c r="L55" s="271"/>
    </row>
    <row r="56" spans="3:15" ht="18.75" customHeight="1" x14ac:dyDescent="0.3">
      <c r="G56" s="272" t="str">
        <f>O6</f>
        <v>AGOSTO</v>
      </c>
      <c r="H56" s="272"/>
      <c r="I56" s="272"/>
      <c r="J56" s="272"/>
      <c r="K56" s="272"/>
      <c r="L56" s="272"/>
    </row>
    <row r="57" spans="3:15" ht="22.5" customHeight="1" x14ac:dyDescent="0.25"/>
    <row r="58" spans="3:15" ht="13.5" customHeight="1" x14ac:dyDescent="0.25">
      <c r="C58" s="267" t="s">
        <v>23</v>
      </c>
      <c r="D58" s="267"/>
      <c r="E58" s="267"/>
      <c r="L58" s="273" t="s">
        <v>23</v>
      </c>
      <c r="M58" s="273"/>
      <c r="N58" s="273"/>
    </row>
    <row r="59" spans="3:15" ht="30" customHeight="1" x14ac:dyDescent="0.25"/>
    <row r="75" spans="16:19" ht="39" customHeight="1" x14ac:dyDescent="0.25"/>
    <row r="76" spans="16:19" ht="30" customHeight="1" x14ac:dyDescent="0.25"/>
    <row r="79" spans="16:19" ht="26.25" customHeight="1" x14ac:dyDescent="0.25"/>
    <row r="80" spans="16:19" ht="30.75" customHeight="1" x14ac:dyDescent="0.25">
      <c r="P80" s="263"/>
      <c r="Q80" s="263"/>
      <c r="R80" s="263"/>
      <c r="S80" s="263"/>
    </row>
    <row r="81" spans="10:19" ht="34.5" customHeight="1" x14ac:dyDescent="0.25">
      <c r="P81" s="263"/>
      <c r="Q81" s="263"/>
      <c r="R81" s="263"/>
      <c r="S81" s="263"/>
    </row>
    <row r="82" spans="10:19" ht="27.75" customHeight="1" x14ac:dyDescent="0.25">
      <c r="P82" s="263" t="s">
        <v>49</v>
      </c>
      <c r="Q82" s="263"/>
      <c r="R82" s="263"/>
      <c r="S82" s="263"/>
    </row>
    <row r="83" spans="10:19" ht="18" x14ac:dyDescent="0.25">
      <c r="P83" s="18"/>
      <c r="Q83" s="270" t="s">
        <v>41</v>
      </c>
      <c r="R83" s="270"/>
      <c r="S83" s="270"/>
    </row>
    <row r="84" spans="10:19" ht="18" x14ac:dyDescent="0.25">
      <c r="P84" s="13"/>
      <c r="Q84" s="270" t="s">
        <v>42</v>
      </c>
      <c r="R84" s="270"/>
      <c r="S84" s="270"/>
    </row>
    <row r="85" spans="10:19" ht="18" x14ac:dyDescent="0.25">
      <c r="P85" s="14"/>
      <c r="Q85" s="270" t="s">
        <v>43</v>
      </c>
      <c r="R85" s="270"/>
      <c r="S85" s="270"/>
    </row>
    <row r="86" spans="10:19" ht="18" x14ac:dyDescent="0.25">
      <c r="P86" s="15"/>
      <c r="Q86" s="270" t="s">
        <v>44</v>
      </c>
      <c r="R86" s="270"/>
      <c r="S86" s="270"/>
    </row>
    <row r="87" spans="10:19" ht="25.5" customHeight="1" x14ac:dyDescent="0.25">
      <c r="P87" s="16"/>
      <c r="Q87" s="270" t="s">
        <v>45</v>
      </c>
      <c r="R87" s="270"/>
      <c r="S87" s="270"/>
    </row>
    <row r="92" spans="10:19" x14ac:dyDescent="0.25">
      <c r="J92" s="1" t="s">
        <v>62</v>
      </c>
    </row>
  </sheetData>
  <mergeCells count="72">
    <mergeCell ref="P80:S80"/>
    <mergeCell ref="P81:S81"/>
    <mergeCell ref="Q87:S87"/>
    <mergeCell ref="P82:S82"/>
    <mergeCell ref="Q83:S83"/>
    <mergeCell ref="Q84:S84"/>
    <mergeCell ref="Q85:S85"/>
    <mergeCell ref="Q86:S86"/>
    <mergeCell ref="C29:E29"/>
    <mergeCell ref="L29:N29"/>
    <mergeCell ref="G53:L55"/>
    <mergeCell ref="G56:L56"/>
    <mergeCell ref="C58:E58"/>
    <mergeCell ref="L58:N58"/>
    <mergeCell ref="U25:W25"/>
    <mergeCell ref="F26:N27"/>
    <mergeCell ref="U26:W26"/>
    <mergeCell ref="U27:W27"/>
    <mergeCell ref="F28:N28"/>
    <mergeCell ref="U28:W28"/>
    <mergeCell ref="J19:J20"/>
    <mergeCell ref="K19:K20"/>
    <mergeCell ref="R19:R20"/>
    <mergeCell ref="T23:W23"/>
    <mergeCell ref="U24:W24"/>
    <mergeCell ref="Q8:Q9"/>
    <mergeCell ref="R8:R9"/>
    <mergeCell ref="S8:S9"/>
    <mergeCell ref="R11:R16"/>
    <mergeCell ref="J17:J18"/>
    <mergeCell ref="K17:K18"/>
    <mergeCell ref="R17:R18"/>
    <mergeCell ref="C1:C3"/>
    <mergeCell ref="D1:F1"/>
    <mergeCell ref="D2:F2"/>
    <mergeCell ref="D3:F3"/>
    <mergeCell ref="H1:J1"/>
    <mergeCell ref="H2:Q2"/>
    <mergeCell ref="H3:J3"/>
    <mergeCell ref="O5:R5"/>
    <mergeCell ref="B6:N6"/>
    <mergeCell ref="O6:R6"/>
    <mergeCell ref="A11:A14"/>
    <mergeCell ref="B11:B14"/>
    <mergeCell ref="C11:C15"/>
    <mergeCell ref="D11:D14"/>
    <mergeCell ref="E11:E14"/>
    <mergeCell ref="K11:K16"/>
    <mergeCell ref="B8:B9"/>
    <mergeCell ref="C8:C9"/>
    <mergeCell ref="D8:E8"/>
    <mergeCell ref="F8:F9"/>
    <mergeCell ref="B5:N5"/>
    <mergeCell ref="G8:K8"/>
    <mergeCell ref="L8:P8"/>
    <mergeCell ref="B17:B18"/>
    <mergeCell ref="C17:C18"/>
    <mergeCell ref="D17:D18"/>
    <mergeCell ref="E17:E18"/>
    <mergeCell ref="F17:F18"/>
    <mergeCell ref="H17:H18"/>
    <mergeCell ref="I17:I18"/>
    <mergeCell ref="H11:H16"/>
    <mergeCell ref="I11:I16"/>
    <mergeCell ref="J11:J16"/>
    <mergeCell ref="H19:H20"/>
    <mergeCell ref="I19:I20"/>
    <mergeCell ref="B19:B20"/>
    <mergeCell ref="C19:C20"/>
    <mergeCell ref="D19:D20"/>
    <mergeCell ref="E19:E20"/>
    <mergeCell ref="F19:F20"/>
  </mergeCells>
  <conditionalFormatting sqref="T24">
    <cfRule type="cellIs" priority="13" operator="greaterThanOrEqual">
      <formula>100</formula>
    </cfRule>
  </conditionalFormatting>
  <conditionalFormatting sqref="P10:P20">
    <cfRule type="cellIs" dxfId="90" priority="5" operator="between">
      <formula>0.7</formula>
      <formula>0.9</formula>
    </cfRule>
    <cfRule type="cellIs" dxfId="89" priority="6" operator="lessThan">
      <formula>0.5</formula>
    </cfRule>
    <cfRule type="cellIs" dxfId="88" priority="7" operator="between">
      <formula>0.5</formula>
      <formula>0.69</formula>
    </cfRule>
    <cfRule type="cellIs" dxfId="87" priority="8" operator="between">
      <formula>0.7</formula>
      <formula>0.89</formula>
    </cfRule>
    <cfRule type="cellIs" dxfId="86" priority="9" operator="between">
      <formula>0.7</formula>
      <formula>0.89</formula>
    </cfRule>
    <cfRule type="cellIs" dxfId="85" priority="10" operator="greaterThan">
      <formula>0.99</formula>
    </cfRule>
    <cfRule type="cellIs" dxfId="84" priority="11" operator="between">
      <formula>0.9</formula>
      <formula>0.99</formula>
    </cfRule>
    <cfRule type="cellIs" dxfId="83" priority="12" operator="greaterThan">
      <formula>1</formula>
    </cfRule>
  </conditionalFormatting>
  <conditionalFormatting sqref="P10:P20">
    <cfRule type="cellIs" dxfId="82" priority="4" operator="between">
      <formula>0.7</formula>
      <formula>0.8999</formula>
    </cfRule>
  </conditionalFormatting>
  <conditionalFormatting sqref="P15:P20">
    <cfRule type="cellIs" dxfId="81" priority="3" operator="between">
      <formula>0.9</formula>
      <formula>0.9999</formula>
    </cfRule>
  </conditionalFormatting>
  <conditionalFormatting sqref="P83">
    <cfRule type="cellIs" priority="2" operator="greaterThanOrEqual">
      <formula>100</formula>
    </cfRule>
  </conditionalFormatting>
  <conditionalFormatting sqref="P10">
    <cfRule type="cellIs" dxfId="80" priority="1" operator="between">
      <formula>0.9</formula>
      <formula>0.9999</formula>
    </cfRule>
  </conditionalFormatting>
  <printOptions horizontalCentered="1" verticalCentered="1"/>
  <pageMargins left="0.35433070866141736" right="0.35433070866141736" top="0.55118110236220474" bottom="0.35433070866141736" header="0.31496062992125984" footer="0.31496062992125984"/>
  <pageSetup scale="55"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92"/>
  <sheetViews>
    <sheetView view="pageBreakPreview" topLeftCell="A49" zoomScale="70" zoomScaleNormal="70" zoomScaleSheetLayoutView="7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1.1406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69"/>
      <c r="H1" s="225" t="s">
        <v>8</v>
      </c>
      <c r="I1" s="225"/>
      <c r="J1" s="225"/>
      <c r="K1" s="169"/>
      <c r="L1" s="7"/>
      <c r="M1" s="7"/>
      <c r="N1" s="53"/>
      <c r="O1" s="53"/>
      <c r="P1" s="169"/>
      <c r="Q1" s="169"/>
      <c r="R1" s="169"/>
      <c r="S1" s="169"/>
      <c r="T1" s="169"/>
      <c r="U1" s="169"/>
      <c r="V1" s="169"/>
      <c r="W1" s="169"/>
      <c r="X1" s="169"/>
      <c r="Y1" s="169"/>
      <c r="Z1" s="169"/>
      <c r="AA1" s="169"/>
      <c r="AB1" s="169"/>
      <c r="AC1" s="169"/>
      <c r="AD1" s="169"/>
      <c r="AE1" s="169"/>
      <c r="AF1" s="169"/>
      <c r="AG1" s="169"/>
    </row>
    <row r="2" spans="1:33" s="8" customFormat="1" ht="12" customHeight="1" x14ac:dyDescent="0.2">
      <c r="C2" s="224"/>
      <c r="D2" s="225" t="s">
        <v>19</v>
      </c>
      <c r="E2" s="225"/>
      <c r="F2" s="225"/>
      <c r="G2" s="169"/>
      <c r="H2" s="225" t="s">
        <v>20</v>
      </c>
      <c r="I2" s="225"/>
      <c r="J2" s="225"/>
      <c r="K2" s="225"/>
      <c r="L2" s="225"/>
      <c r="M2" s="225"/>
      <c r="N2" s="225"/>
      <c r="O2" s="225"/>
      <c r="P2" s="225"/>
      <c r="Q2" s="225"/>
      <c r="R2" s="169"/>
      <c r="S2" s="169"/>
      <c r="T2" s="169"/>
      <c r="U2" s="169"/>
      <c r="V2" s="169"/>
      <c r="W2" s="169"/>
      <c r="X2" s="169"/>
      <c r="Y2" s="169"/>
      <c r="Z2" s="169"/>
      <c r="AA2" s="169"/>
      <c r="AB2" s="169"/>
      <c r="AC2" s="169"/>
      <c r="AD2" s="169"/>
      <c r="AE2" s="169"/>
      <c r="AF2" s="169"/>
      <c r="AG2" s="169"/>
    </row>
    <row r="3" spans="1:33" s="8" customFormat="1" ht="12" customHeight="1" x14ac:dyDescent="0.2">
      <c r="C3" s="224"/>
      <c r="D3" s="225" t="s">
        <v>40</v>
      </c>
      <c r="E3" s="225"/>
      <c r="F3" s="225"/>
      <c r="G3" s="169"/>
      <c r="H3" s="225" t="s">
        <v>9</v>
      </c>
      <c r="I3" s="225"/>
      <c r="J3" s="225"/>
      <c r="K3" s="169"/>
      <c r="L3" s="169"/>
      <c r="M3" s="169"/>
      <c r="N3" s="53"/>
      <c r="O3" s="53"/>
      <c r="P3" s="169"/>
      <c r="Q3" s="169"/>
      <c r="R3" s="169"/>
      <c r="S3" s="169"/>
      <c r="T3" s="169"/>
      <c r="U3" s="169"/>
      <c r="V3" s="169"/>
      <c r="W3" s="169"/>
      <c r="X3" s="169"/>
      <c r="Y3" s="169"/>
      <c r="Z3" s="169"/>
      <c r="AA3" s="169"/>
      <c r="AB3" s="169"/>
      <c r="AC3" s="169"/>
      <c r="AD3" s="169"/>
      <c r="AE3" s="169"/>
      <c r="AF3" s="169"/>
      <c r="AG3" s="169"/>
    </row>
    <row r="5" spans="1:33" ht="21" x14ac:dyDescent="0.35">
      <c r="B5" s="226" t="s">
        <v>51</v>
      </c>
      <c r="C5" s="226"/>
      <c r="D5" s="226"/>
      <c r="E5" s="226"/>
      <c r="F5" s="226"/>
      <c r="G5" s="226"/>
      <c r="H5" s="226"/>
      <c r="I5" s="226"/>
      <c r="J5" s="226"/>
      <c r="K5" s="226"/>
      <c r="L5" s="226"/>
      <c r="M5" s="226"/>
      <c r="N5" s="226"/>
      <c r="O5" s="285" t="s">
        <v>50</v>
      </c>
      <c r="P5" s="286"/>
      <c r="Q5" s="286"/>
      <c r="R5" s="286"/>
      <c r="S5" s="55"/>
    </row>
    <row r="6" spans="1:33" ht="21" x14ac:dyDescent="0.35">
      <c r="B6" s="226" t="s">
        <v>90</v>
      </c>
      <c r="C6" s="226"/>
      <c r="D6" s="226"/>
      <c r="E6" s="226"/>
      <c r="F6" s="226"/>
      <c r="G6" s="226"/>
      <c r="H6" s="226"/>
      <c r="I6" s="226"/>
      <c r="J6" s="226"/>
      <c r="K6" s="226"/>
      <c r="L6" s="226"/>
      <c r="M6" s="226"/>
      <c r="N6" s="226"/>
      <c r="O6" s="230" t="s">
        <v>75</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168" t="s">
        <v>12</v>
      </c>
      <c r="E9" s="168" t="s">
        <v>13</v>
      </c>
      <c r="F9" s="234"/>
      <c r="G9" s="168" t="s">
        <v>93</v>
      </c>
      <c r="H9" s="168" t="s">
        <v>15</v>
      </c>
      <c r="I9" s="168" t="s">
        <v>16</v>
      </c>
      <c r="J9" s="168" t="s">
        <v>145</v>
      </c>
      <c r="K9" s="168" t="s">
        <v>144</v>
      </c>
      <c r="L9" s="168" t="s">
        <v>91</v>
      </c>
      <c r="M9" s="28" t="s">
        <v>2</v>
      </c>
      <c r="N9" s="28" t="s">
        <v>92</v>
      </c>
      <c r="O9" s="28" t="s">
        <v>115</v>
      </c>
      <c r="P9" s="28" t="s">
        <v>39</v>
      </c>
      <c r="Q9" s="234"/>
      <c r="R9" s="234"/>
      <c r="S9" s="241"/>
    </row>
    <row r="10" spans="1:33" ht="51.75" customHeight="1" x14ac:dyDescent="0.25">
      <c r="B10" s="165">
        <v>1</v>
      </c>
      <c r="C10" s="29" t="s">
        <v>24</v>
      </c>
      <c r="D10" s="167" t="s">
        <v>25</v>
      </c>
      <c r="E10" s="167" t="s">
        <v>26</v>
      </c>
      <c r="F10" s="166" t="s">
        <v>27</v>
      </c>
      <c r="G10" s="52" t="s">
        <v>27</v>
      </c>
      <c r="H10" s="32">
        <v>13123671</v>
      </c>
      <c r="I10" s="32">
        <v>13942163</v>
      </c>
      <c r="J10" s="32">
        <v>1213292.8799999999</v>
      </c>
      <c r="K10" s="32">
        <f>+Junio!K10+julio!J10</f>
        <v>6501971.8099999996</v>
      </c>
      <c r="L10" s="33">
        <v>12</v>
      </c>
      <c r="M10" s="33" t="s">
        <v>52</v>
      </c>
      <c r="N10" s="33">
        <v>0</v>
      </c>
      <c r="O10" s="33">
        <v>0</v>
      </c>
      <c r="P10" s="34">
        <v>0</v>
      </c>
      <c r="Q10" s="35">
        <v>0</v>
      </c>
      <c r="R10" s="35">
        <f>+J10/I10</f>
        <v>8.7023288997553669E-2</v>
      </c>
      <c r="S10" s="48" t="s">
        <v>59</v>
      </c>
    </row>
    <row r="11" spans="1:33" ht="75" x14ac:dyDescent="0.25">
      <c r="A11" s="242"/>
      <c r="B11" s="245">
        <v>2</v>
      </c>
      <c r="C11" s="248" t="s">
        <v>53</v>
      </c>
      <c r="D11" s="250" t="s">
        <v>28</v>
      </c>
      <c r="E11" s="250" t="s">
        <v>26</v>
      </c>
      <c r="F11" s="36" t="s">
        <v>46</v>
      </c>
      <c r="G11" s="52" t="s">
        <v>76</v>
      </c>
      <c r="H11" s="253">
        <v>8670574</v>
      </c>
      <c r="I11" s="253">
        <v>9333291</v>
      </c>
      <c r="J11" s="253">
        <v>656647.67000000004</v>
      </c>
      <c r="K11" s="253">
        <f>+Junio!K11+julio!J11</f>
        <v>2686319.66</v>
      </c>
      <c r="L11" s="37">
        <v>7790255.9999999991</v>
      </c>
      <c r="M11" s="36" t="s">
        <v>34</v>
      </c>
      <c r="N11" s="40">
        <v>425866</v>
      </c>
      <c r="O11" s="40">
        <v>225682</v>
      </c>
      <c r="P11" s="34">
        <f t="shared" ref="P11:P16" si="0">+O11/N11</f>
        <v>0.52993664673864549</v>
      </c>
      <c r="Q11" s="34">
        <f>+O11/N11</f>
        <v>0.52993664673864549</v>
      </c>
      <c r="R11" s="256">
        <f>+J11/I11</f>
        <v>7.0355426612113567E-2</v>
      </c>
      <c r="S11" s="49" t="s">
        <v>63</v>
      </c>
    </row>
    <row r="12" spans="1:33" ht="119.25" customHeight="1" x14ac:dyDescent="0.25">
      <c r="A12" s="243"/>
      <c r="B12" s="246"/>
      <c r="C12" s="249"/>
      <c r="D12" s="251"/>
      <c r="E12" s="251"/>
      <c r="F12" s="162" t="s">
        <v>29</v>
      </c>
      <c r="G12" s="52" t="s">
        <v>77</v>
      </c>
      <c r="H12" s="254"/>
      <c r="I12" s="254"/>
      <c r="J12" s="254"/>
      <c r="K12" s="254">
        <f>+Mayo!K12+Junio!J12</f>
        <v>98693.55</v>
      </c>
      <c r="L12" s="40">
        <v>12</v>
      </c>
      <c r="M12" s="36" t="s">
        <v>52</v>
      </c>
      <c r="N12" s="40">
        <v>1</v>
      </c>
      <c r="O12" s="41">
        <v>1</v>
      </c>
      <c r="P12" s="34">
        <f t="shared" si="0"/>
        <v>1</v>
      </c>
      <c r="Q12" s="34">
        <f>+O12/N12</f>
        <v>1</v>
      </c>
      <c r="R12" s="257"/>
      <c r="S12" s="49" t="s">
        <v>66</v>
      </c>
    </row>
    <row r="13" spans="1:33" ht="93.75" customHeight="1" x14ac:dyDescent="0.25">
      <c r="A13" s="243"/>
      <c r="B13" s="246"/>
      <c r="C13" s="249"/>
      <c r="D13" s="251"/>
      <c r="E13" s="251"/>
      <c r="F13" s="162" t="s">
        <v>56</v>
      </c>
      <c r="G13" s="52" t="s">
        <v>78</v>
      </c>
      <c r="H13" s="254"/>
      <c r="I13" s="254"/>
      <c r="J13" s="254"/>
      <c r="K13" s="254">
        <f>+Mayo!K13+Junio!J13</f>
        <v>117465.81</v>
      </c>
      <c r="L13" s="40">
        <v>341291</v>
      </c>
      <c r="M13" s="36" t="s">
        <v>34</v>
      </c>
      <c r="N13" s="40">
        <v>4961</v>
      </c>
      <c r="O13" s="40">
        <v>5844</v>
      </c>
      <c r="P13" s="34">
        <f t="shared" si="0"/>
        <v>1.177988308808708</v>
      </c>
      <c r="Q13" s="34">
        <f>+O13/N13</f>
        <v>1.177988308808708</v>
      </c>
      <c r="R13" s="257"/>
      <c r="S13" s="49" t="s">
        <v>63</v>
      </c>
    </row>
    <row r="14" spans="1:33" ht="56.25" x14ac:dyDescent="0.25">
      <c r="A14" s="244"/>
      <c r="B14" s="247"/>
      <c r="C14" s="249"/>
      <c r="D14" s="252"/>
      <c r="E14" s="252"/>
      <c r="F14" s="36" t="s">
        <v>47</v>
      </c>
      <c r="G14" s="52" t="s">
        <v>79</v>
      </c>
      <c r="H14" s="254"/>
      <c r="I14" s="254"/>
      <c r="J14" s="254"/>
      <c r="K14" s="254">
        <f>+Mayo!K14+Junio!J14</f>
        <v>118522.58</v>
      </c>
      <c r="L14" s="40">
        <v>65</v>
      </c>
      <c r="M14" s="36" t="s">
        <v>37</v>
      </c>
      <c r="N14" s="40">
        <v>8</v>
      </c>
      <c r="O14" s="40">
        <v>7</v>
      </c>
      <c r="P14" s="34">
        <f t="shared" si="0"/>
        <v>0.875</v>
      </c>
      <c r="Q14" s="34">
        <f>+O14/N14</f>
        <v>0.875</v>
      </c>
      <c r="R14" s="257"/>
      <c r="S14" s="49" t="s">
        <v>63</v>
      </c>
    </row>
    <row r="15" spans="1:33" ht="96" customHeight="1" x14ac:dyDescent="0.25">
      <c r="B15" s="161">
        <v>3</v>
      </c>
      <c r="C15" s="249"/>
      <c r="D15" s="164" t="s">
        <v>30</v>
      </c>
      <c r="E15" s="164" t="s">
        <v>26</v>
      </c>
      <c r="F15" s="162" t="s">
        <v>48</v>
      </c>
      <c r="G15" s="52" t="s">
        <v>80</v>
      </c>
      <c r="H15" s="254"/>
      <c r="I15" s="254"/>
      <c r="J15" s="254"/>
      <c r="K15" s="254">
        <f>+Mayo!K15+Junio!J15</f>
        <v>32741.94</v>
      </c>
      <c r="L15" s="40">
        <v>50000</v>
      </c>
      <c r="M15" s="36" t="s">
        <v>36</v>
      </c>
      <c r="N15" s="40">
        <v>4100</v>
      </c>
      <c r="O15" s="40">
        <v>1886</v>
      </c>
      <c r="P15" s="34">
        <f t="shared" si="0"/>
        <v>0.46</v>
      </c>
      <c r="Q15" s="34">
        <v>0</v>
      </c>
      <c r="R15" s="257"/>
      <c r="S15" s="49" t="s">
        <v>63</v>
      </c>
    </row>
    <row r="16" spans="1:33" ht="150" x14ac:dyDescent="0.25">
      <c r="B16" s="161"/>
      <c r="C16" s="163"/>
      <c r="D16" s="164" t="s">
        <v>30</v>
      </c>
      <c r="E16" s="164" t="s">
        <v>26</v>
      </c>
      <c r="F16" s="162" t="s">
        <v>61</v>
      </c>
      <c r="G16" s="52" t="s">
        <v>81</v>
      </c>
      <c r="H16" s="255"/>
      <c r="I16" s="255"/>
      <c r="J16" s="255"/>
      <c r="K16" s="255">
        <f>+Mayo!K16+Junio!J16</f>
        <v>25258.06</v>
      </c>
      <c r="L16" s="40">
        <v>500</v>
      </c>
      <c r="M16" s="36" t="s">
        <v>60</v>
      </c>
      <c r="N16" s="40">
        <v>50</v>
      </c>
      <c r="O16" s="40">
        <v>48</v>
      </c>
      <c r="P16" s="34">
        <f t="shared" si="0"/>
        <v>0.96</v>
      </c>
      <c r="Q16" s="34">
        <f>+O16/N16</f>
        <v>0.96</v>
      </c>
      <c r="R16" s="258"/>
      <c r="S16" s="49" t="s">
        <v>67</v>
      </c>
    </row>
    <row r="17" spans="2:67" ht="81.75" customHeight="1" x14ac:dyDescent="0.25">
      <c r="B17" s="259">
        <v>4</v>
      </c>
      <c r="C17" s="248" t="s">
        <v>54</v>
      </c>
      <c r="D17" s="250" t="s">
        <v>31</v>
      </c>
      <c r="E17" s="250" t="s">
        <v>26</v>
      </c>
      <c r="F17" s="248" t="s">
        <v>33</v>
      </c>
      <c r="G17" s="52" t="s">
        <v>82</v>
      </c>
      <c r="H17" s="253">
        <v>4255000</v>
      </c>
      <c r="I17" s="253">
        <v>2598098</v>
      </c>
      <c r="J17" s="253">
        <v>22250</v>
      </c>
      <c r="K17" s="253">
        <f>+Junio!K17+julio!J17</f>
        <v>65314.509999999995</v>
      </c>
      <c r="L17" s="40">
        <v>102804</v>
      </c>
      <c r="M17" s="36" t="s">
        <v>34</v>
      </c>
      <c r="N17" s="40">
        <v>20000</v>
      </c>
      <c r="O17" s="40">
        <v>0</v>
      </c>
      <c r="P17" s="34">
        <v>0</v>
      </c>
      <c r="Q17" s="34">
        <v>0</v>
      </c>
      <c r="R17" s="256">
        <f>+J17/I17</f>
        <v>8.5639571717464075E-3</v>
      </c>
      <c r="S17" s="49" t="s">
        <v>68</v>
      </c>
    </row>
    <row r="18" spans="2:67" ht="62.25" hidden="1" customHeight="1" x14ac:dyDescent="0.25">
      <c r="B18" s="260"/>
      <c r="C18" s="261"/>
      <c r="D18" s="252"/>
      <c r="E18" s="252"/>
      <c r="F18" s="261"/>
      <c r="G18" s="52" t="s">
        <v>83</v>
      </c>
      <c r="H18" s="254"/>
      <c r="I18" s="254"/>
      <c r="J18" s="254"/>
      <c r="K18" s="254">
        <f>+Mayo!K18+Junio!J18</f>
        <v>37887.1</v>
      </c>
      <c r="L18" s="50">
        <v>1</v>
      </c>
      <c r="M18" s="51" t="s">
        <v>57</v>
      </c>
      <c r="N18" s="50"/>
      <c r="O18" s="50"/>
      <c r="P18" s="34" t="e">
        <f>+O18/N18</f>
        <v>#DIV/0!</v>
      </c>
      <c r="Q18" s="34" t="e">
        <f>+O18/N18</f>
        <v>#DIV/0!</v>
      </c>
      <c r="R18" s="257" t="e">
        <f>+J18/I18</f>
        <v>#DIV/0!</v>
      </c>
      <c r="S18" s="49" t="s">
        <v>68</v>
      </c>
    </row>
    <row r="19" spans="2:67" ht="90.75" customHeight="1" x14ac:dyDescent="0.25">
      <c r="B19" s="259">
        <v>5</v>
      </c>
      <c r="C19" s="248" t="s">
        <v>55</v>
      </c>
      <c r="D19" s="250" t="s">
        <v>32</v>
      </c>
      <c r="E19" s="250" t="s">
        <v>26</v>
      </c>
      <c r="F19" s="248" t="s">
        <v>33</v>
      </c>
      <c r="G19" s="52" t="s">
        <v>84</v>
      </c>
      <c r="H19" s="253">
        <v>3250755</v>
      </c>
      <c r="I19" s="253">
        <v>3426448</v>
      </c>
      <c r="J19" s="253">
        <v>261860.45</v>
      </c>
      <c r="K19" s="253">
        <f>+Junio!K19+julio!J19</f>
        <v>1424638.4999999998</v>
      </c>
      <c r="L19" s="38">
        <v>15</v>
      </c>
      <c r="M19" s="36" t="s">
        <v>38</v>
      </c>
      <c r="N19" s="40">
        <v>0</v>
      </c>
      <c r="O19" s="40">
        <v>0</v>
      </c>
      <c r="P19" s="34">
        <v>0</v>
      </c>
      <c r="Q19" s="34">
        <v>0</v>
      </c>
      <c r="R19" s="256">
        <f>+J19/I19</f>
        <v>7.6423296078037661E-2</v>
      </c>
      <c r="S19" s="49" t="s">
        <v>69</v>
      </c>
    </row>
    <row r="20" spans="2:67" ht="90" customHeight="1" x14ac:dyDescent="0.25">
      <c r="B20" s="262"/>
      <c r="C20" s="249"/>
      <c r="D20" s="251"/>
      <c r="E20" s="251"/>
      <c r="F20" s="249"/>
      <c r="G20" s="52" t="s">
        <v>85</v>
      </c>
      <c r="H20" s="254"/>
      <c r="I20" s="254"/>
      <c r="J20" s="254"/>
      <c r="K20" s="254">
        <f>+Mayo!K20+Junio!J20</f>
        <v>1350</v>
      </c>
      <c r="L20" s="38">
        <v>95</v>
      </c>
      <c r="M20" s="36" t="s">
        <v>38</v>
      </c>
      <c r="N20" s="40">
        <v>10</v>
      </c>
      <c r="O20" s="40">
        <v>6</v>
      </c>
      <c r="P20" s="34">
        <f>+O20/N20</f>
        <v>0.6</v>
      </c>
      <c r="Q20" s="34">
        <f>+O20/N20</f>
        <v>0.6</v>
      </c>
      <c r="R20" s="257" t="e">
        <f>+J20/I20</f>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2154051</v>
      </c>
      <c r="K22" s="22">
        <f>SUM(K10:K20)</f>
        <v>11110163.52</v>
      </c>
    </row>
    <row r="23" spans="2:67" x14ac:dyDescent="0.25">
      <c r="B23" t="s">
        <v>148</v>
      </c>
      <c r="K23" s="179"/>
      <c r="T23" s="263" t="s">
        <v>49</v>
      </c>
      <c r="U23" s="263"/>
      <c r="V23" s="263"/>
      <c r="W23" s="263"/>
    </row>
    <row r="24" spans="2:67" ht="18" customHeight="1" x14ac:dyDescent="0.25">
      <c r="T24" s="18"/>
      <c r="U24" s="264" t="s">
        <v>41</v>
      </c>
      <c r="V24" s="264"/>
      <c r="W24" s="264"/>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2:67" ht="18" customHeight="1" x14ac:dyDescent="0.25">
      <c r="B25" s="9"/>
      <c r="T25" s="13"/>
      <c r="U25" s="264" t="s">
        <v>42</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21.75" customHeight="1" x14ac:dyDescent="0.25">
      <c r="F26" s="268" t="s">
        <v>21</v>
      </c>
      <c r="G26" s="268"/>
      <c r="H26" s="268"/>
      <c r="I26" s="268"/>
      <c r="J26" s="268"/>
      <c r="K26" s="268"/>
      <c r="L26" s="268"/>
      <c r="M26" s="268"/>
      <c r="N26" s="268"/>
      <c r="T26" s="14"/>
      <c r="U26" s="264" t="s">
        <v>43</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 customHeight="1" x14ac:dyDescent="0.25">
      <c r="F27" s="268"/>
      <c r="G27" s="268"/>
      <c r="H27" s="268"/>
      <c r="I27" s="268"/>
      <c r="J27" s="268"/>
      <c r="K27" s="268"/>
      <c r="L27" s="268"/>
      <c r="M27" s="268"/>
      <c r="N27" s="268"/>
      <c r="T27" s="15"/>
      <c r="U27" s="264" t="s">
        <v>44</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18" customHeight="1" x14ac:dyDescent="0.25">
      <c r="F28" s="269" t="str">
        <f>O6</f>
        <v>JULIO</v>
      </c>
      <c r="G28" s="269"/>
      <c r="H28" s="269"/>
      <c r="I28" s="269"/>
      <c r="J28" s="269"/>
      <c r="K28" s="269"/>
      <c r="L28" s="269"/>
      <c r="M28" s="269"/>
      <c r="N28" s="269"/>
      <c r="T28" s="16"/>
      <c r="U28" s="264" t="s">
        <v>45</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30" customHeight="1" x14ac:dyDescent="0.25">
      <c r="C29" s="266" t="s">
        <v>58</v>
      </c>
      <c r="D29" s="266"/>
      <c r="E29" s="266"/>
      <c r="L29" s="267" t="s">
        <v>22</v>
      </c>
      <c r="M29" s="267"/>
      <c r="N29" s="267"/>
    </row>
    <row r="33" spans="14:15" x14ac:dyDescent="0.25">
      <c r="N33" s="1"/>
      <c r="O33" s="1"/>
    </row>
    <row r="34" spans="14:15" x14ac:dyDescent="0.25">
      <c r="N34" s="1"/>
      <c r="O34" s="1"/>
    </row>
    <row r="35" spans="14:15" x14ac:dyDescent="0.25">
      <c r="N35" s="1"/>
      <c r="O35" s="1"/>
    </row>
    <row r="36" spans="14:15" x14ac:dyDescent="0.25">
      <c r="N36" s="1"/>
      <c r="O36" s="1"/>
    </row>
    <row r="37" spans="14:15" x14ac:dyDescent="0.25">
      <c r="N37" s="1"/>
      <c r="O37" s="1"/>
    </row>
    <row r="38" spans="14:15" x14ac:dyDescent="0.25">
      <c r="N38" s="1"/>
      <c r="O38" s="1"/>
    </row>
    <row r="39" spans="14:15" x14ac:dyDescent="0.25">
      <c r="N39" s="1"/>
      <c r="O39" s="1"/>
    </row>
    <row r="40" spans="14:15" x14ac:dyDescent="0.25">
      <c r="N40" s="1"/>
      <c r="O40" s="1"/>
    </row>
    <row r="41" spans="14:15" x14ac:dyDescent="0.25">
      <c r="N41" s="1"/>
      <c r="O41" s="1"/>
    </row>
    <row r="42" spans="14:15" x14ac:dyDescent="0.25">
      <c r="N42" s="1"/>
      <c r="O42" s="1"/>
    </row>
    <row r="43" spans="14:15" x14ac:dyDescent="0.25">
      <c r="N43" s="1"/>
      <c r="O43" s="1"/>
    </row>
    <row r="44" spans="14:15" x14ac:dyDescent="0.25">
      <c r="N44" s="1"/>
      <c r="O44" s="1"/>
    </row>
    <row r="45" spans="14:15" x14ac:dyDescent="0.25">
      <c r="N45" s="1"/>
      <c r="O45" s="1"/>
    </row>
    <row r="46" spans="14:15" x14ac:dyDescent="0.25">
      <c r="N46" s="1"/>
      <c r="O46" s="1"/>
    </row>
    <row r="47" spans="14:15" x14ac:dyDescent="0.25">
      <c r="N47" s="1"/>
      <c r="O47" s="1"/>
    </row>
    <row r="48" spans="14:15" x14ac:dyDescent="0.25">
      <c r="N48" s="1"/>
      <c r="O48" s="1"/>
    </row>
    <row r="49" spans="3:15" ht="46.5" customHeight="1" x14ac:dyDescent="0.25">
      <c r="N49" s="1"/>
      <c r="O49" s="1"/>
    </row>
    <row r="50" spans="3:15" ht="191.25" customHeight="1" x14ac:dyDescent="0.25">
      <c r="N50" s="1"/>
      <c r="O50" s="1"/>
    </row>
    <row r="51" spans="3:15" ht="15" customHeight="1" x14ac:dyDescent="0.25"/>
    <row r="52" spans="3:15" ht="15" customHeight="1" x14ac:dyDescent="0.25"/>
    <row r="53" spans="3:15" ht="15" customHeight="1" x14ac:dyDescent="0.25">
      <c r="G53" s="271" t="s">
        <v>35</v>
      </c>
      <c r="H53" s="271"/>
      <c r="I53" s="271"/>
      <c r="J53" s="271"/>
      <c r="K53" s="271"/>
      <c r="L53" s="271"/>
    </row>
    <row r="54" spans="3:15" ht="4.5" customHeight="1" x14ac:dyDescent="0.25">
      <c r="G54" s="271"/>
      <c r="H54" s="271"/>
      <c r="I54" s="271"/>
      <c r="J54" s="271"/>
      <c r="K54" s="271"/>
      <c r="L54" s="271"/>
    </row>
    <row r="55" spans="3:15" ht="18.75" customHeight="1" x14ac:dyDescent="0.25">
      <c r="G55" s="271"/>
      <c r="H55" s="271"/>
      <c r="I55" s="271"/>
      <c r="J55" s="271"/>
      <c r="K55" s="271"/>
      <c r="L55" s="271"/>
    </row>
    <row r="56" spans="3:15" ht="18.75" customHeight="1" x14ac:dyDescent="0.3">
      <c r="G56" s="272" t="str">
        <f>O6</f>
        <v>JULIO</v>
      </c>
      <c r="H56" s="272"/>
      <c r="I56" s="272"/>
      <c r="J56" s="272"/>
      <c r="K56" s="272"/>
      <c r="L56" s="272"/>
    </row>
    <row r="57" spans="3:15" ht="22.5" customHeight="1" x14ac:dyDescent="0.25"/>
    <row r="58" spans="3:15" ht="13.5" customHeight="1" x14ac:dyDescent="0.25">
      <c r="C58" s="267" t="s">
        <v>23</v>
      </c>
      <c r="D58" s="267"/>
      <c r="E58" s="267"/>
      <c r="L58" s="273" t="s">
        <v>23</v>
      </c>
      <c r="M58" s="273"/>
      <c r="N58" s="273"/>
    </row>
    <row r="59" spans="3:15" ht="30" customHeight="1" x14ac:dyDescent="0.25"/>
    <row r="75" spans="16:19" ht="39" customHeight="1" x14ac:dyDescent="0.25"/>
    <row r="76" spans="16:19" ht="30" customHeight="1" x14ac:dyDescent="0.25"/>
    <row r="79" spans="16:19" ht="26.25" customHeight="1" x14ac:dyDescent="0.25"/>
    <row r="80" spans="16:19" ht="30.75" customHeight="1" x14ac:dyDescent="0.25">
      <c r="P80" s="263"/>
      <c r="Q80" s="263"/>
      <c r="R80" s="263"/>
      <c r="S80" s="263"/>
    </row>
    <row r="81" spans="10:19" ht="34.5" customHeight="1" x14ac:dyDescent="0.25">
      <c r="P81" s="263"/>
      <c r="Q81" s="263"/>
      <c r="R81" s="263"/>
      <c r="S81" s="263"/>
    </row>
    <row r="82" spans="10:19" ht="27.75" customHeight="1" x14ac:dyDescent="0.25">
      <c r="P82" s="263" t="s">
        <v>49</v>
      </c>
      <c r="Q82" s="263"/>
      <c r="R82" s="263"/>
      <c r="S82" s="263"/>
    </row>
    <row r="83" spans="10:19" ht="18" x14ac:dyDescent="0.25">
      <c r="P83" s="18"/>
      <c r="Q83" s="270" t="s">
        <v>41</v>
      </c>
      <c r="R83" s="270"/>
      <c r="S83" s="270"/>
    </row>
    <row r="84" spans="10:19" ht="18" x14ac:dyDescent="0.25">
      <c r="P84" s="13"/>
      <c r="Q84" s="270" t="s">
        <v>42</v>
      </c>
      <c r="R84" s="270"/>
      <c r="S84" s="270"/>
    </row>
    <row r="85" spans="10:19" ht="18" x14ac:dyDescent="0.25">
      <c r="P85" s="14"/>
      <c r="Q85" s="270" t="s">
        <v>43</v>
      </c>
      <c r="R85" s="270"/>
      <c r="S85" s="270"/>
    </row>
    <row r="86" spans="10:19" ht="18" x14ac:dyDescent="0.25">
      <c r="P86" s="15"/>
      <c r="Q86" s="270" t="s">
        <v>44</v>
      </c>
      <c r="R86" s="270"/>
      <c r="S86" s="270"/>
    </row>
    <row r="87" spans="10:19" ht="25.5" customHeight="1" x14ac:dyDescent="0.25">
      <c r="P87" s="16"/>
      <c r="Q87" s="270" t="s">
        <v>45</v>
      </c>
      <c r="R87" s="270"/>
      <c r="S87" s="270"/>
    </row>
    <row r="92" spans="10:19" x14ac:dyDescent="0.25">
      <c r="J92" s="1" t="s">
        <v>62</v>
      </c>
    </row>
  </sheetData>
  <mergeCells count="72">
    <mergeCell ref="C1:C3"/>
    <mergeCell ref="D1:F1"/>
    <mergeCell ref="H1:J1"/>
    <mergeCell ref="D2:F2"/>
    <mergeCell ref="H2:Q2"/>
    <mergeCell ref="D3:F3"/>
    <mergeCell ref="H3:J3"/>
    <mergeCell ref="B5:N5"/>
    <mergeCell ref="O5:R5"/>
    <mergeCell ref="B6:N6"/>
    <mergeCell ref="O6:R6"/>
    <mergeCell ref="B8:B9"/>
    <mergeCell ref="C8:C9"/>
    <mergeCell ref="D8:E8"/>
    <mergeCell ref="F8:F9"/>
    <mergeCell ref="G8:K8"/>
    <mergeCell ref="L8:P8"/>
    <mergeCell ref="Q8:Q9"/>
    <mergeCell ref="R8:R9"/>
    <mergeCell ref="S8:S9"/>
    <mergeCell ref="A11:A14"/>
    <mergeCell ref="B11:B14"/>
    <mergeCell ref="C11:C15"/>
    <mergeCell ref="D11:D14"/>
    <mergeCell ref="E11:E14"/>
    <mergeCell ref="H11:H16"/>
    <mergeCell ref="I11:I16"/>
    <mergeCell ref="J11:J16"/>
    <mergeCell ref="K11:K16"/>
    <mergeCell ref="R11:R16"/>
    <mergeCell ref="H17:H18"/>
    <mergeCell ref="I17:I18"/>
    <mergeCell ref="B19:B20"/>
    <mergeCell ref="C19:C20"/>
    <mergeCell ref="D19:D20"/>
    <mergeCell ref="E19:E20"/>
    <mergeCell ref="F19:F20"/>
    <mergeCell ref="B17:B18"/>
    <mergeCell ref="C17:C18"/>
    <mergeCell ref="D17:D18"/>
    <mergeCell ref="E17:E18"/>
    <mergeCell ref="F17:F18"/>
    <mergeCell ref="T23:W23"/>
    <mergeCell ref="U24:W24"/>
    <mergeCell ref="U25:W25"/>
    <mergeCell ref="J17:J18"/>
    <mergeCell ref="K17:K18"/>
    <mergeCell ref="R17:R18"/>
    <mergeCell ref="C29:E29"/>
    <mergeCell ref="L29:N29"/>
    <mergeCell ref="J19:J20"/>
    <mergeCell ref="K19:K20"/>
    <mergeCell ref="R19:R20"/>
    <mergeCell ref="H19:H20"/>
    <mergeCell ref="I19:I20"/>
    <mergeCell ref="F26:N27"/>
    <mergeCell ref="U26:W26"/>
    <mergeCell ref="U27:W27"/>
    <mergeCell ref="F28:N28"/>
    <mergeCell ref="U28:W28"/>
    <mergeCell ref="Q87:S87"/>
    <mergeCell ref="G53:L55"/>
    <mergeCell ref="G56:L56"/>
    <mergeCell ref="Q83:S83"/>
    <mergeCell ref="Q84:S84"/>
    <mergeCell ref="Q85:S85"/>
    <mergeCell ref="Q86:S86"/>
    <mergeCell ref="C58:E58"/>
    <mergeCell ref="L58:N58"/>
    <mergeCell ref="P80:S80"/>
    <mergeCell ref="P81:S81"/>
    <mergeCell ref="P82:S82"/>
  </mergeCells>
  <conditionalFormatting sqref="T24">
    <cfRule type="cellIs" priority="13" operator="greaterThanOrEqual">
      <formula>100</formula>
    </cfRule>
  </conditionalFormatting>
  <conditionalFormatting sqref="P10:P20">
    <cfRule type="cellIs" dxfId="79" priority="5" operator="between">
      <formula>0.7</formula>
      <formula>0.9</formula>
    </cfRule>
    <cfRule type="cellIs" dxfId="78" priority="6" operator="lessThan">
      <formula>0.5</formula>
    </cfRule>
    <cfRule type="cellIs" dxfId="77" priority="7" operator="between">
      <formula>0.5</formula>
      <formula>0.69</formula>
    </cfRule>
    <cfRule type="cellIs" dxfId="76" priority="8" operator="between">
      <formula>0.7</formula>
      <formula>0.89</formula>
    </cfRule>
    <cfRule type="cellIs" dxfId="75" priority="9" operator="between">
      <formula>0.7</formula>
      <formula>0.89</formula>
    </cfRule>
    <cfRule type="cellIs" dxfId="74" priority="10" operator="greaterThan">
      <formula>0.99</formula>
    </cfRule>
    <cfRule type="cellIs" dxfId="73" priority="11" operator="between">
      <formula>0.9</formula>
      <formula>0.99</formula>
    </cfRule>
    <cfRule type="cellIs" dxfId="72" priority="12" operator="greaterThan">
      <formula>1</formula>
    </cfRule>
  </conditionalFormatting>
  <conditionalFormatting sqref="P10:P20">
    <cfRule type="cellIs" dxfId="71" priority="4" operator="between">
      <formula>0.7</formula>
      <formula>0.8999</formula>
    </cfRule>
  </conditionalFormatting>
  <conditionalFormatting sqref="P15:P20">
    <cfRule type="cellIs" dxfId="70" priority="3" operator="between">
      <formula>0.9</formula>
      <formula>0.9999</formula>
    </cfRule>
  </conditionalFormatting>
  <conditionalFormatting sqref="P83">
    <cfRule type="cellIs" priority="2" operator="greaterThanOrEqual">
      <formula>100</formula>
    </cfRule>
  </conditionalFormatting>
  <conditionalFormatting sqref="P10">
    <cfRule type="cellIs" dxfId="69" priority="1" operator="between">
      <formula>0.9</formula>
      <formula>0.9999</formula>
    </cfRule>
  </conditionalFormatting>
  <pageMargins left="0.7" right="0.7" top="0.75" bottom="0.75" header="0.3" footer="0.3"/>
  <pageSetup paperSize="9" scale="45" fitToWidth="3" fitToHeight="3" orientation="landscape" horizontalDpi="0" verticalDpi="0" r:id="rId1"/>
  <rowBreaks count="2" manualBreakCount="2">
    <brk id="24" max="17" man="1"/>
    <brk id="51"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92"/>
  <sheetViews>
    <sheetView showGridLines="0" view="pageBreakPreview" topLeftCell="A43" zoomScale="60" zoomScaleNormal="6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1.1406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52"/>
      <c r="H1" s="225" t="s">
        <v>8</v>
      </c>
      <c r="I1" s="225"/>
      <c r="J1" s="225"/>
      <c r="K1" s="152"/>
      <c r="L1" s="7"/>
      <c r="M1" s="7"/>
      <c r="N1" s="53"/>
      <c r="O1" s="53"/>
      <c r="P1" s="152"/>
      <c r="Q1" s="152"/>
      <c r="R1" s="152"/>
      <c r="S1" s="152"/>
      <c r="T1" s="152"/>
      <c r="U1" s="152"/>
      <c r="V1" s="152"/>
      <c r="W1" s="152"/>
      <c r="X1" s="152"/>
      <c r="Y1" s="152"/>
      <c r="Z1" s="152"/>
      <c r="AA1" s="152"/>
      <c r="AB1" s="152"/>
      <c r="AC1" s="152"/>
      <c r="AD1" s="152"/>
      <c r="AE1" s="152"/>
      <c r="AF1" s="152"/>
      <c r="AG1" s="152"/>
    </row>
    <row r="2" spans="1:33" s="8" customFormat="1" ht="12" customHeight="1" x14ac:dyDescent="0.2">
      <c r="C2" s="224"/>
      <c r="D2" s="225" t="s">
        <v>19</v>
      </c>
      <c r="E2" s="225"/>
      <c r="F2" s="225"/>
      <c r="G2" s="152"/>
      <c r="H2" s="225" t="s">
        <v>20</v>
      </c>
      <c r="I2" s="225"/>
      <c r="J2" s="225"/>
      <c r="K2" s="225"/>
      <c r="L2" s="225"/>
      <c r="M2" s="225"/>
      <c r="N2" s="225"/>
      <c r="O2" s="225"/>
      <c r="P2" s="225"/>
      <c r="Q2" s="225"/>
      <c r="R2" s="152"/>
      <c r="S2" s="152"/>
      <c r="T2" s="152"/>
      <c r="U2" s="152"/>
      <c r="V2" s="152"/>
      <c r="W2" s="152"/>
      <c r="X2" s="152"/>
      <c r="Y2" s="152"/>
      <c r="Z2" s="152"/>
      <c r="AA2" s="152"/>
      <c r="AB2" s="152"/>
      <c r="AC2" s="152"/>
      <c r="AD2" s="152"/>
      <c r="AE2" s="152"/>
      <c r="AF2" s="152"/>
      <c r="AG2" s="152"/>
    </row>
    <row r="3" spans="1:33" s="8" customFormat="1" ht="12" customHeight="1" x14ac:dyDescent="0.2">
      <c r="C3" s="224"/>
      <c r="D3" s="225" t="s">
        <v>40</v>
      </c>
      <c r="E3" s="225"/>
      <c r="F3" s="225"/>
      <c r="G3" s="152"/>
      <c r="H3" s="225" t="s">
        <v>9</v>
      </c>
      <c r="I3" s="225"/>
      <c r="J3" s="225"/>
      <c r="K3" s="152"/>
      <c r="L3" s="152"/>
      <c r="M3" s="152"/>
      <c r="N3" s="53"/>
      <c r="O3" s="53"/>
      <c r="P3" s="152"/>
      <c r="Q3" s="152"/>
      <c r="R3" s="152"/>
      <c r="S3" s="152"/>
      <c r="T3" s="152"/>
      <c r="U3" s="152"/>
      <c r="V3" s="152"/>
      <c r="W3" s="152"/>
      <c r="X3" s="152"/>
      <c r="Y3" s="152"/>
      <c r="Z3" s="152"/>
      <c r="AA3" s="152"/>
      <c r="AB3" s="152"/>
      <c r="AC3" s="152"/>
      <c r="AD3" s="152"/>
      <c r="AE3" s="152"/>
      <c r="AF3" s="152"/>
      <c r="AG3" s="152"/>
    </row>
    <row r="5" spans="1:33" ht="21" x14ac:dyDescent="0.35">
      <c r="B5" s="226" t="s">
        <v>51</v>
      </c>
      <c r="C5" s="226"/>
      <c r="D5" s="226"/>
      <c r="E5" s="226"/>
      <c r="F5" s="226"/>
      <c r="G5" s="226"/>
      <c r="H5" s="226"/>
      <c r="I5" s="226"/>
      <c r="J5" s="226"/>
      <c r="K5" s="226"/>
      <c r="L5" s="226"/>
      <c r="M5" s="226"/>
      <c r="N5" s="226"/>
      <c r="O5" s="285" t="s">
        <v>50</v>
      </c>
      <c r="P5" s="286"/>
      <c r="Q5" s="286"/>
      <c r="R5" s="286"/>
      <c r="S5" s="55"/>
    </row>
    <row r="6" spans="1:33" ht="21" x14ac:dyDescent="0.35">
      <c r="B6" s="226" t="s">
        <v>90</v>
      </c>
      <c r="C6" s="226"/>
      <c r="D6" s="226"/>
      <c r="E6" s="226"/>
      <c r="F6" s="226"/>
      <c r="G6" s="226"/>
      <c r="H6" s="226"/>
      <c r="I6" s="226"/>
      <c r="J6" s="226"/>
      <c r="K6" s="226"/>
      <c r="L6" s="226"/>
      <c r="M6" s="226"/>
      <c r="N6" s="226"/>
      <c r="O6" s="230" t="s">
        <v>74</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147</v>
      </c>
      <c r="R8" s="233" t="s">
        <v>4</v>
      </c>
      <c r="S8" s="241" t="s">
        <v>18</v>
      </c>
      <c r="T8" s="3"/>
      <c r="U8" s="3"/>
      <c r="V8" s="3"/>
      <c r="W8" s="3"/>
      <c r="X8" s="3"/>
      <c r="Y8" s="3"/>
      <c r="Z8" s="3"/>
      <c r="AA8" s="3"/>
      <c r="AB8" s="3"/>
      <c r="AC8" s="3"/>
      <c r="AD8" s="3"/>
      <c r="AE8" s="3"/>
      <c r="AF8" s="3"/>
      <c r="AG8" s="3"/>
    </row>
    <row r="9" spans="1:33" ht="49.5" customHeight="1" x14ac:dyDescent="0.25">
      <c r="B9" s="232"/>
      <c r="C9" s="234"/>
      <c r="D9" s="153" t="s">
        <v>12</v>
      </c>
      <c r="E9" s="153" t="s">
        <v>13</v>
      </c>
      <c r="F9" s="234"/>
      <c r="G9" s="153" t="s">
        <v>93</v>
      </c>
      <c r="H9" s="153" t="s">
        <v>15</v>
      </c>
      <c r="I9" s="153" t="s">
        <v>16</v>
      </c>
      <c r="J9" s="153" t="s">
        <v>145</v>
      </c>
      <c r="K9" s="153" t="s">
        <v>144</v>
      </c>
      <c r="L9" s="153" t="s">
        <v>91</v>
      </c>
      <c r="M9" s="28" t="s">
        <v>2</v>
      </c>
      <c r="N9" s="28" t="s">
        <v>92</v>
      </c>
      <c r="O9" s="28" t="s">
        <v>115</v>
      </c>
      <c r="P9" s="28" t="s">
        <v>39</v>
      </c>
      <c r="Q9" s="234"/>
      <c r="R9" s="234"/>
      <c r="S9" s="241"/>
    </row>
    <row r="10" spans="1:33" ht="51.75" customHeight="1" x14ac:dyDescent="0.25">
      <c r="B10" s="159">
        <v>1</v>
      </c>
      <c r="C10" s="29" t="s">
        <v>24</v>
      </c>
      <c r="D10" s="157" t="s">
        <v>25</v>
      </c>
      <c r="E10" s="157" t="s">
        <v>26</v>
      </c>
      <c r="F10" s="160" t="s">
        <v>27</v>
      </c>
      <c r="G10" s="52" t="s">
        <v>27</v>
      </c>
      <c r="H10" s="32">
        <v>13123671</v>
      </c>
      <c r="I10" s="32">
        <v>13594931</v>
      </c>
      <c r="J10" s="32">
        <v>970163.96</v>
      </c>
      <c r="K10" s="32">
        <f>+Mayo!K10+Junio!J10</f>
        <v>5288678.93</v>
      </c>
      <c r="L10" s="33">
        <v>12</v>
      </c>
      <c r="M10" s="33" t="s">
        <v>52</v>
      </c>
      <c r="N10" s="33">
        <v>0</v>
      </c>
      <c r="O10" s="33">
        <v>0</v>
      </c>
      <c r="P10" s="34">
        <v>0</v>
      </c>
      <c r="Q10" s="35">
        <v>0</v>
      </c>
      <c r="R10" s="35">
        <f>+J10/I10</f>
        <v>7.136218344911055E-2</v>
      </c>
      <c r="S10" s="48" t="s">
        <v>59</v>
      </c>
    </row>
    <row r="11" spans="1:33" ht="75" x14ac:dyDescent="0.25">
      <c r="A11" s="242"/>
      <c r="B11" s="245">
        <v>2</v>
      </c>
      <c r="C11" s="248" t="s">
        <v>53</v>
      </c>
      <c r="D11" s="250" t="s">
        <v>28</v>
      </c>
      <c r="E11" s="250" t="s">
        <v>26</v>
      </c>
      <c r="F11" s="36" t="s">
        <v>46</v>
      </c>
      <c r="G11" s="52" t="s">
        <v>76</v>
      </c>
      <c r="H11" s="253">
        <v>8670574</v>
      </c>
      <c r="I11" s="253">
        <v>9328630</v>
      </c>
      <c r="J11" s="253">
        <v>455130.56</v>
      </c>
      <c r="K11" s="253">
        <f>+Mayo!K11+Junio!J11</f>
        <v>2029671.99</v>
      </c>
      <c r="L11" s="37">
        <v>7790255.9999999991</v>
      </c>
      <c r="M11" s="36" t="s">
        <v>34</v>
      </c>
      <c r="N11" s="40">
        <v>416880</v>
      </c>
      <c r="O11" s="40">
        <v>213840</v>
      </c>
      <c r="P11" s="34">
        <f>+O11/N11</f>
        <v>0.51295336787564771</v>
      </c>
      <c r="Q11" s="34">
        <f>+O11/N11</f>
        <v>0.51295336787564771</v>
      </c>
      <c r="R11" s="256">
        <f>+J11/I11</f>
        <v>4.878857452809255E-2</v>
      </c>
      <c r="S11" s="49" t="s">
        <v>63</v>
      </c>
    </row>
    <row r="12" spans="1:33" ht="119.25" customHeight="1" x14ac:dyDescent="0.25">
      <c r="A12" s="243"/>
      <c r="B12" s="246"/>
      <c r="C12" s="249"/>
      <c r="D12" s="251"/>
      <c r="E12" s="251"/>
      <c r="F12" s="154" t="s">
        <v>29</v>
      </c>
      <c r="G12" s="52" t="s">
        <v>77</v>
      </c>
      <c r="H12" s="254"/>
      <c r="I12" s="254"/>
      <c r="J12" s="254"/>
      <c r="K12" s="254">
        <f>+Mayo!K12+Junio!J12</f>
        <v>98693.55</v>
      </c>
      <c r="L12" s="40">
        <v>12</v>
      </c>
      <c r="M12" s="36" t="s">
        <v>52</v>
      </c>
      <c r="N12" s="40">
        <v>1</v>
      </c>
      <c r="O12" s="41">
        <v>1</v>
      </c>
      <c r="P12" s="34">
        <f>+O12/N12</f>
        <v>1</v>
      </c>
      <c r="Q12" s="34">
        <f t="shared" ref="Q12:Q20" si="0">+O12/N12</f>
        <v>1</v>
      </c>
      <c r="R12" s="257"/>
      <c r="S12" s="49" t="s">
        <v>66</v>
      </c>
    </row>
    <row r="13" spans="1:33" ht="93.75" customHeight="1" x14ac:dyDescent="0.25">
      <c r="A13" s="243"/>
      <c r="B13" s="246"/>
      <c r="C13" s="249"/>
      <c r="D13" s="251"/>
      <c r="E13" s="251"/>
      <c r="F13" s="154" t="s">
        <v>56</v>
      </c>
      <c r="G13" s="52" t="s">
        <v>78</v>
      </c>
      <c r="H13" s="254"/>
      <c r="I13" s="254"/>
      <c r="J13" s="254"/>
      <c r="K13" s="254">
        <f>+Mayo!K13+Junio!J13</f>
        <v>117465.81</v>
      </c>
      <c r="L13" s="40">
        <v>341291</v>
      </c>
      <c r="M13" s="36" t="s">
        <v>34</v>
      </c>
      <c r="N13" s="40">
        <v>3904</v>
      </c>
      <c r="O13" s="40">
        <v>10968</v>
      </c>
      <c r="P13" s="34">
        <f t="shared" ref="P13:P15" si="1">+O13/N13</f>
        <v>2.8094262295081966</v>
      </c>
      <c r="Q13" s="34">
        <f t="shared" si="0"/>
        <v>2.8094262295081966</v>
      </c>
      <c r="R13" s="257"/>
      <c r="S13" s="49" t="s">
        <v>63</v>
      </c>
    </row>
    <row r="14" spans="1:33" ht="56.25" x14ac:dyDescent="0.25">
      <c r="A14" s="244"/>
      <c r="B14" s="247"/>
      <c r="C14" s="249"/>
      <c r="D14" s="252"/>
      <c r="E14" s="252"/>
      <c r="F14" s="36" t="s">
        <v>47</v>
      </c>
      <c r="G14" s="52" t="s">
        <v>79</v>
      </c>
      <c r="H14" s="254"/>
      <c r="I14" s="254"/>
      <c r="J14" s="254"/>
      <c r="K14" s="254">
        <f>+Mayo!K14+Junio!J14</f>
        <v>118522.58</v>
      </c>
      <c r="L14" s="40">
        <v>65</v>
      </c>
      <c r="M14" s="36" t="s">
        <v>37</v>
      </c>
      <c r="N14" s="40">
        <v>10</v>
      </c>
      <c r="O14" s="40">
        <v>9</v>
      </c>
      <c r="P14" s="34">
        <f t="shared" si="1"/>
        <v>0.9</v>
      </c>
      <c r="Q14" s="34">
        <f t="shared" si="0"/>
        <v>0.9</v>
      </c>
      <c r="R14" s="257"/>
      <c r="S14" s="49" t="s">
        <v>63</v>
      </c>
    </row>
    <row r="15" spans="1:33" ht="96" customHeight="1" x14ac:dyDescent="0.25">
      <c r="B15" s="158">
        <v>3</v>
      </c>
      <c r="C15" s="249"/>
      <c r="D15" s="156" t="s">
        <v>30</v>
      </c>
      <c r="E15" s="156" t="s">
        <v>26</v>
      </c>
      <c r="F15" s="154" t="s">
        <v>48</v>
      </c>
      <c r="G15" s="52" t="s">
        <v>80</v>
      </c>
      <c r="H15" s="254"/>
      <c r="I15" s="254"/>
      <c r="J15" s="254"/>
      <c r="K15" s="254">
        <f>+Mayo!K15+Junio!J15</f>
        <v>32741.94</v>
      </c>
      <c r="L15" s="40">
        <v>50000</v>
      </c>
      <c r="M15" s="36" t="s">
        <v>36</v>
      </c>
      <c r="N15" s="40">
        <v>3600</v>
      </c>
      <c r="O15" s="40">
        <v>1165</v>
      </c>
      <c r="P15" s="34">
        <f t="shared" si="1"/>
        <v>0.32361111111111113</v>
      </c>
      <c r="Q15" s="34">
        <v>0</v>
      </c>
      <c r="R15" s="257"/>
      <c r="S15" s="49" t="s">
        <v>63</v>
      </c>
    </row>
    <row r="16" spans="1:33" ht="150" x14ac:dyDescent="0.25">
      <c r="B16" s="158"/>
      <c r="C16" s="155"/>
      <c r="D16" s="156" t="s">
        <v>30</v>
      </c>
      <c r="E16" s="156" t="s">
        <v>26</v>
      </c>
      <c r="F16" s="154" t="s">
        <v>61</v>
      </c>
      <c r="G16" s="52" t="s">
        <v>81</v>
      </c>
      <c r="H16" s="255"/>
      <c r="I16" s="255"/>
      <c r="J16" s="255"/>
      <c r="K16" s="255">
        <f>+Mayo!K16+Junio!J16</f>
        <v>25258.06</v>
      </c>
      <c r="L16" s="40">
        <v>499</v>
      </c>
      <c r="M16" s="36" t="s">
        <v>60</v>
      </c>
      <c r="N16" s="40">
        <v>50</v>
      </c>
      <c r="O16" s="40">
        <v>47</v>
      </c>
      <c r="P16" s="34">
        <f>+O16/N16</f>
        <v>0.94</v>
      </c>
      <c r="Q16" s="34">
        <f t="shared" si="0"/>
        <v>0.94</v>
      </c>
      <c r="R16" s="258"/>
      <c r="S16" s="49" t="s">
        <v>67</v>
      </c>
    </row>
    <row r="17" spans="2:67" ht="81.75" customHeight="1" x14ac:dyDescent="0.25">
      <c r="B17" s="259">
        <v>4</v>
      </c>
      <c r="C17" s="248" t="s">
        <v>54</v>
      </c>
      <c r="D17" s="250" t="s">
        <v>31</v>
      </c>
      <c r="E17" s="250" t="s">
        <v>26</v>
      </c>
      <c r="F17" s="248" t="s">
        <v>33</v>
      </c>
      <c r="G17" s="52" t="s">
        <v>82</v>
      </c>
      <c r="H17" s="253">
        <v>4255000</v>
      </c>
      <c r="I17" s="253">
        <v>3055000</v>
      </c>
      <c r="J17" s="253">
        <v>22250</v>
      </c>
      <c r="K17" s="253">
        <f>+Mayo!K17+Junio!J17</f>
        <v>43064.509999999995</v>
      </c>
      <c r="L17" s="40">
        <v>102804</v>
      </c>
      <c r="M17" s="36" t="s">
        <v>34</v>
      </c>
      <c r="N17" s="40">
        <v>20000</v>
      </c>
      <c r="O17" s="40">
        <v>0</v>
      </c>
      <c r="P17" s="34">
        <v>0</v>
      </c>
      <c r="Q17" s="34">
        <v>0</v>
      </c>
      <c r="R17" s="256">
        <f t="shared" ref="R17:R20" si="2">+J17/I17</f>
        <v>7.283142389525368E-3</v>
      </c>
      <c r="S17" s="49" t="s">
        <v>68</v>
      </c>
    </row>
    <row r="18" spans="2:67" ht="62.25" hidden="1" customHeight="1" x14ac:dyDescent="0.25">
      <c r="B18" s="260"/>
      <c r="C18" s="261"/>
      <c r="D18" s="252"/>
      <c r="E18" s="252"/>
      <c r="F18" s="261"/>
      <c r="G18" s="52" t="s">
        <v>83</v>
      </c>
      <c r="H18" s="254"/>
      <c r="I18" s="254"/>
      <c r="J18" s="254"/>
      <c r="K18" s="254">
        <f>+Mayo!K18+Junio!J18</f>
        <v>37887.1</v>
      </c>
      <c r="L18" s="50">
        <v>1</v>
      </c>
      <c r="M18" s="51" t="s">
        <v>57</v>
      </c>
      <c r="N18" s="50">
        <v>1</v>
      </c>
      <c r="O18" s="50">
        <v>0</v>
      </c>
      <c r="P18" s="34">
        <f t="shared" ref="P18:P20" si="3">+O18/N18</f>
        <v>0</v>
      </c>
      <c r="Q18" s="34">
        <f t="shared" si="0"/>
        <v>0</v>
      </c>
      <c r="R18" s="257" t="e">
        <f t="shared" si="2"/>
        <v>#DIV/0!</v>
      </c>
      <c r="S18" s="49" t="s">
        <v>68</v>
      </c>
    </row>
    <row r="19" spans="2:67" ht="90.75" customHeight="1" x14ac:dyDescent="0.25">
      <c r="B19" s="259">
        <v>5</v>
      </c>
      <c r="C19" s="248" t="s">
        <v>55</v>
      </c>
      <c r="D19" s="250" t="s">
        <v>32</v>
      </c>
      <c r="E19" s="250" t="s">
        <v>26</v>
      </c>
      <c r="F19" s="248" t="s">
        <v>33</v>
      </c>
      <c r="G19" s="52" t="s">
        <v>84</v>
      </c>
      <c r="H19" s="253">
        <v>3250755</v>
      </c>
      <c r="I19" s="253">
        <v>3321439</v>
      </c>
      <c r="J19" s="253">
        <v>225850.65</v>
      </c>
      <c r="K19" s="253">
        <f>+Mayo!K19+Junio!J19</f>
        <v>1162778.0499999998</v>
      </c>
      <c r="L19" s="38">
        <v>15</v>
      </c>
      <c r="M19" s="36" t="s">
        <v>38</v>
      </c>
      <c r="N19" s="40">
        <v>0</v>
      </c>
      <c r="O19" s="40">
        <v>0</v>
      </c>
      <c r="P19" s="34">
        <v>0</v>
      </c>
      <c r="Q19" s="34">
        <v>0</v>
      </c>
      <c r="R19" s="256">
        <f t="shared" si="2"/>
        <v>6.7997831662722094E-2</v>
      </c>
      <c r="S19" s="49" t="s">
        <v>69</v>
      </c>
    </row>
    <row r="20" spans="2:67" ht="90" customHeight="1" x14ac:dyDescent="0.25">
      <c r="B20" s="262"/>
      <c r="C20" s="249"/>
      <c r="D20" s="251"/>
      <c r="E20" s="251"/>
      <c r="F20" s="249"/>
      <c r="G20" s="52" t="s">
        <v>85</v>
      </c>
      <c r="H20" s="254"/>
      <c r="I20" s="254"/>
      <c r="J20" s="254"/>
      <c r="K20" s="254">
        <f>+Mayo!K20+Junio!J20</f>
        <v>1350</v>
      </c>
      <c r="L20" s="38">
        <v>95</v>
      </c>
      <c r="M20" s="36" t="s">
        <v>38</v>
      </c>
      <c r="N20" s="40">
        <v>12</v>
      </c>
      <c r="O20" s="40">
        <v>16</v>
      </c>
      <c r="P20" s="34">
        <f t="shared" si="3"/>
        <v>1.3333333333333333</v>
      </c>
      <c r="Q20" s="34">
        <f t="shared" si="0"/>
        <v>1.3333333333333333</v>
      </c>
      <c r="R20" s="257" t="e">
        <f t="shared" si="2"/>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1673395.17</v>
      </c>
      <c r="K22" s="22">
        <f>SUM(K10:K20)</f>
        <v>8956112.5199999996</v>
      </c>
    </row>
    <row r="23" spans="2:67" x14ac:dyDescent="0.25">
      <c r="B23" t="s">
        <v>148</v>
      </c>
      <c r="T23" s="263" t="s">
        <v>49</v>
      </c>
      <c r="U23" s="263"/>
      <c r="V23" s="263"/>
      <c r="W23" s="263"/>
    </row>
    <row r="24" spans="2:67" ht="18" customHeight="1" x14ac:dyDescent="0.25">
      <c r="T24" s="18"/>
      <c r="U24" s="264" t="s">
        <v>41</v>
      </c>
      <c r="V24" s="264"/>
      <c r="W24" s="264"/>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2:67" ht="18" customHeight="1" x14ac:dyDescent="0.25">
      <c r="B25" s="9"/>
      <c r="T25" s="13"/>
      <c r="U25" s="264" t="s">
        <v>42</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21.75" customHeight="1" x14ac:dyDescent="0.25">
      <c r="F26" s="268" t="s">
        <v>21</v>
      </c>
      <c r="G26" s="268"/>
      <c r="H26" s="268"/>
      <c r="I26" s="268"/>
      <c r="J26" s="268"/>
      <c r="K26" s="268"/>
      <c r="L26" s="268"/>
      <c r="M26" s="268"/>
      <c r="N26" s="268"/>
      <c r="T26" s="14"/>
      <c r="U26" s="264" t="s">
        <v>43</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 customHeight="1" x14ac:dyDescent="0.25">
      <c r="F27" s="268"/>
      <c r="G27" s="268"/>
      <c r="H27" s="268"/>
      <c r="I27" s="268"/>
      <c r="J27" s="268"/>
      <c r="K27" s="268"/>
      <c r="L27" s="268"/>
      <c r="M27" s="268"/>
      <c r="N27" s="268"/>
      <c r="T27" s="15"/>
      <c r="U27" s="264" t="s">
        <v>44</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18" customHeight="1" x14ac:dyDescent="0.25">
      <c r="F28" s="269" t="str">
        <f>O6</f>
        <v>JUNIO</v>
      </c>
      <c r="G28" s="269"/>
      <c r="H28" s="269"/>
      <c r="I28" s="269"/>
      <c r="J28" s="269"/>
      <c r="K28" s="269"/>
      <c r="L28" s="269"/>
      <c r="M28" s="269"/>
      <c r="N28" s="269"/>
      <c r="T28" s="16"/>
      <c r="U28" s="264" t="s">
        <v>45</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30" customHeight="1" x14ac:dyDescent="0.25">
      <c r="C29" s="266" t="s">
        <v>58</v>
      </c>
      <c r="D29" s="266"/>
      <c r="E29" s="266"/>
      <c r="L29" s="267" t="s">
        <v>22</v>
      </c>
      <c r="M29" s="267"/>
      <c r="N29" s="267"/>
    </row>
    <row r="33" spans="14:15" x14ac:dyDescent="0.25">
      <c r="N33" s="1"/>
      <c r="O33" s="1"/>
    </row>
    <row r="34" spans="14:15" x14ac:dyDescent="0.25">
      <c r="N34" s="1"/>
      <c r="O34" s="1"/>
    </row>
    <row r="35" spans="14:15" x14ac:dyDescent="0.25">
      <c r="N35" s="1"/>
      <c r="O35" s="1"/>
    </row>
    <row r="36" spans="14:15" x14ac:dyDescent="0.25">
      <c r="N36" s="1"/>
      <c r="O36" s="1"/>
    </row>
    <row r="37" spans="14:15" x14ac:dyDescent="0.25">
      <c r="N37" s="1"/>
      <c r="O37" s="1"/>
    </row>
    <row r="38" spans="14:15" x14ac:dyDescent="0.25">
      <c r="N38" s="1"/>
      <c r="O38" s="1"/>
    </row>
    <row r="39" spans="14:15" x14ac:dyDescent="0.25">
      <c r="N39" s="1"/>
      <c r="O39" s="1"/>
    </row>
    <row r="40" spans="14:15" x14ac:dyDescent="0.25">
      <c r="N40" s="1"/>
      <c r="O40" s="1"/>
    </row>
    <row r="41" spans="14:15" x14ac:dyDescent="0.25">
      <c r="N41" s="1"/>
      <c r="O41" s="1"/>
    </row>
    <row r="42" spans="14:15" x14ac:dyDescent="0.25">
      <c r="N42" s="1"/>
      <c r="O42" s="1"/>
    </row>
    <row r="43" spans="14:15" x14ac:dyDescent="0.25">
      <c r="N43" s="1"/>
      <c r="O43" s="1"/>
    </row>
    <row r="44" spans="14:15" x14ac:dyDescent="0.25">
      <c r="N44" s="1"/>
      <c r="O44" s="1"/>
    </row>
    <row r="45" spans="14:15" x14ac:dyDescent="0.25">
      <c r="N45" s="1"/>
      <c r="O45" s="1"/>
    </row>
    <row r="46" spans="14:15" x14ac:dyDescent="0.25">
      <c r="N46" s="1"/>
      <c r="O46" s="1"/>
    </row>
    <row r="47" spans="14:15" x14ac:dyDescent="0.25">
      <c r="N47" s="1"/>
      <c r="O47" s="1"/>
    </row>
    <row r="48" spans="14:15" x14ac:dyDescent="0.25">
      <c r="N48" s="1"/>
      <c r="O48" s="1"/>
    </row>
    <row r="49" spans="3:15" ht="46.5" customHeight="1" x14ac:dyDescent="0.25">
      <c r="N49" s="1"/>
      <c r="O49" s="1"/>
    </row>
    <row r="50" spans="3:15" ht="191.25" customHeight="1" x14ac:dyDescent="0.25">
      <c r="N50" s="1"/>
      <c r="O50" s="1"/>
    </row>
    <row r="51" spans="3:15" ht="15" customHeight="1" x14ac:dyDescent="0.25"/>
    <row r="52" spans="3:15" ht="15" customHeight="1" x14ac:dyDescent="0.25"/>
    <row r="53" spans="3:15" ht="15" customHeight="1" x14ac:dyDescent="0.25">
      <c r="G53" s="271" t="s">
        <v>35</v>
      </c>
      <c r="H53" s="271"/>
      <c r="I53" s="271"/>
      <c r="J53" s="271"/>
      <c r="K53" s="271"/>
      <c r="L53" s="271"/>
    </row>
    <row r="54" spans="3:15" ht="4.5" customHeight="1" x14ac:dyDescent="0.25">
      <c r="G54" s="271"/>
      <c r="H54" s="271"/>
      <c r="I54" s="271"/>
      <c r="J54" s="271"/>
      <c r="K54" s="271"/>
      <c r="L54" s="271"/>
    </row>
    <row r="55" spans="3:15" ht="18.75" customHeight="1" x14ac:dyDescent="0.25">
      <c r="G55" s="271"/>
      <c r="H55" s="271"/>
      <c r="I55" s="271"/>
      <c r="J55" s="271"/>
      <c r="K55" s="271"/>
      <c r="L55" s="271"/>
    </row>
    <row r="56" spans="3:15" ht="18.75" customHeight="1" x14ac:dyDescent="0.3">
      <c r="G56" s="272" t="str">
        <f>O6</f>
        <v>JUNIO</v>
      </c>
      <c r="H56" s="272"/>
      <c r="I56" s="272"/>
      <c r="J56" s="272"/>
      <c r="K56" s="272"/>
      <c r="L56" s="272"/>
    </row>
    <row r="57" spans="3:15" ht="22.5" customHeight="1" x14ac:dyDescent="0.25"/>
    <row r="58" spans="3:15" ht="13.5" customHeight="1" x14ac:dyDescent="0.25">
      <c r="C58" s="267" t="s">
        <v>23</v>
      </c>
      <c r="D58" s="267"/>
      <c r="E58" s="267"/>
      <c r="L58" s="273" t="s">
        <v>23</v>
      </c>
      <c r="M58" s="273"/>
      <c r="N58" s="273"/>
    </row>
    <row r="59" spans="3:15" ht="30" customHeight="1" x14ac:dyDescent="0.25"/>
    <row r="75" spans="16:19" ht="39" customHeight="1" x14ac:dyDescent="0.25"/>
    <row r="76" spans="16:19" ht="30" customHeight="1" x14ac:dyDescent="0.25"/>
    <row r="79" spans="16:19" ht="26.25" customHeight="1" x14ac:dyDescent="0.25"/>
    <row r="80" spans="16:19" ht="30.75" customHeight="1" x14ac:dyDescent="0.25">
      <c r="P80" s="263"/>
      <c r="Q80" s="263"/>
      <c r="R80" s="263"/>
      <c r="S80" s="263"/>
    </row>
    <row r="81" spans="10:19" ht="34.5" customHeight="1" x14ac:dyDescent="0.25">
      <c r="P81" s="263"/>
      <c r="Q81" s="263"/>
      <c r="R81" s="263"/>
      <c r="S81" s="263"/>
    </row>
    <row r="82" spans="10:19" ht="27.75" customHeight="1" x14ac:dyDescent="0.25">
      <c r="P82" s="263" t="s">
        <v>49</v>
      </c>
      <c r="Q82" s="263"/>
      <c r="R82" s="263"/>
      <c r="S82" s="263"/>
    </row>
    <row r="83" spans="10:19" ht="18" x14ac:dyDescent="0.25">
      <c r="P83" s="18"/>
      <c r="Q83" s="270" t="s">
        <v>41</v>
      </c>
      <c r="R83" s="270"/>
      <c r="S83" s="270"/>
    </row>
    <row r="84" spans="10:19" ht="18" x14ac:dyDescent="0.25">
      <c r="P84" s="13"/>
      <c r="Q84" s="270" t="s">
        <v>42</v>
      </c>
      <c r="R84" s="270"/>
      <c r="S84" s="270"/>
    </row>
    <row r="85" spans="10:19" ht="18" x14ac:dyDescent="0.25">
      <c r="P85" s="14"/>
      <c r="Q85" s="270" t="s">
        <v>43</v>
      </c>
      <c r="R85" s="270"/>
      <c r="S85" s="270"/>
    </row>
    <row r="86" spans="10:19" ht="18" x14ac:dyDescent="0.25">
      <c r="P86" s="15"/>
      <c r="Q86" s="270" t="s">
        <v>44</v>
      </c>
      <c r="R86" s="270"/>
      <c r="S86" s="270"/>
    </row>
    <row r="87" spans="10:19" ht="25.5" customHeight="1" x14ac:dyDescent="0.25">
      <c r="P87" s="16"/>
      <c r="Q87" s="270" t="s">
        <v>45</v>
      </c>
      <c r="R87" s="270"/>
      <c r="S87" s="270"/>
    </row>
    <row r="92" spans="10:19" x14ac:dyDescent="0.25">
      <c r="J92" s="1" t="s">
        <v>62</v>
      </c>
    </row>
  </sheetData>
  <mergeCells count="72">
    <mergeCell ref="C1:C3"/>
    <mergeCell ref="D1:F1"/>
    <mergeCell ref="H1:J1"/>
    <mergeCell ref="D2:F2"/>
    <mergeCell ref="H2:Q2"/>
    <mergeCell ref="D3:F3"/>
    <mergeCell ref="H3:J3"/>
    <mergeCell ref="B5:N5"/>
    <mergeCell ref="O5:R5"/>
    <mergeCell ref="B6:N6"/>
    <mergeCell ref="O6:R6"/>
    <mergeCell ref="B8:B9"/>
    <mergeCell ref="C8:C9"/>
    <mergeCell ref="D8:E8"/>
    <mergeCell ref="F8:F9"/>
    <mergeCell ref="G8:K8"/>
    <mergeCell ref="L8:P8"/>
    <mergeCell ref="Q8:Q9"/>
    <mergeCell ref="R8:R9"/>
    <mergeCell ref="S8:S9"/>
    <mergeCell ref="A11:A14"/>
    <mergeCell ref="B11:B14"/>
    <mergeCell ref="C11:C15"/>
    <mergeCell ref="D11:D14"/>
    <mergeCell ref="E11:E14"/>
    <mergeCell ref="H11:H16"/>
    <mergeCell ref="I11:I16"/>
    <mergeCell ref="J11:J16"/>
    <mergeCell ref="K11:K16"/>
    <mergeCell ref="R11:R16"/>
    <mergeCell ref="H17:H18"/>
    <mergeCell ref="I17:I18"/>
    <mergeCell ref="B19:B20"/>
    <mergeCell ref="C19:C20"/>
    <mergeCell ref="D19:D20"/>
    <mergeCell ref="E19:E20"/>
    <mergeCell ref="F19:F20"/>
    <mergeCell ref="B17:B18"/>
    <mergeCell ref="C17:C18"/>
    <mergeCell ref="D17:D18"/>
    <mergeCell ref="E17:E18"/>
    <mergeCell ref="F17:F18"/>
    <mergeCell ref="T23:W23"/>
    <mergeCell ref="U24:W24"/>
    <mergeCell ref="U25:W25"/>
    <mergeCell ref="J17:J18"/>
    <mergeCell ref="K17:K18"/>
    <mergeCell ref="R17:R18"/>
    <mergeCell ref="C29:E29"/>
    <mergeCell ref="L29:N29"/>
    <mergeCell ref="J19:J20"/>
    <mergeCell ref="K19:K20"/>
    <mergeCell ref="R19:R20"/>
    <mergeCell ref="H19:H20"/>
    <mergeCell ref="I19:I20"/>
    <mergeCell ref="F26:N27"/>
    <mergeCell ref="U26:W26"/>
    <mergeCell ref="U27:W27"/>
    <mergeCell ref="F28:N28"/>
    <mergeCell ref="U28:W28"/>
    <mergeCell ref="Q87:S87"/>
    <mergeCell ref="G53:L55"/>
    <mergeCell ref="G56:L56"/>
    <mergeCell ref="Q83:S83"/>
    <mergeCell ref="Q84:S84"/>
    <mergeCell ref="Q85:S85"/>
    <mergeCell ref="Q86:S86"/>
    <mergeCell ref="C58:E58"/>
    <mergeCell ref="L58:N58"/>
    <mergeCell ref="P80:S80"/>
    <mergeCell ref="P81:S81"/>
    <mergeCell ref="P82:S82"/>
  </mergeCells>
  <conditionalFormatting sqref="T24">
    <cfRule type="cellIs" priority="13" operator="greaterThanOrEqual">
      <formula>100</formula>
    </cfRule>
  </conditionalFormatting>
  <conditionalFormatting sqref="P10:P20">
    <cfRule type="cellIs" dxfId="68" priority="5" operator="between">
      <formula>0.7</formula>
      <formula>0.9</formula>
    </cfRule>
    <cfRule type="cellIs" dxfId="67" priority="6" operator="lessThan">
      <formula>0.5</formula>
    </cfRule>
    <cfRule type="cellIs" dxfId="66" priority="7" operator="between">
      <formula>0.5</formula>
      <formula>0.69</formula>
    </cfRule>
    <cfRule type="cellIs" dxfId="65" priority="8" operator="between">
      <formula>0.7</formula>
      <formula>0.89</formula>
    </cfRule>
    <cfRule type="cellIs" dxfId="64" priority="9" operator="between">
      <formula>0.7</formula>
      <formula>0.89</formula>
    </cfRule>
    <cfRule type="cellIs" dxfId="63" priority="10" operator="greaterThan">
      <formula>0.99</formula>
    </cfRule>
    <cfRule type="cellIs" dxfId="62" priority="11" operator="between">
      <formula>0.9</formula>
      <formula>0.99</formula>
    </cfRule>
    <cfRule type="cellIs" dxfId="61" priority="12" operator="greaterThan">
      <formula>1</formula>
    </cfRule>
  </conditionalFormatting>
  <conditionalFormatting sqref="P10:P20">
    <cfRule type="cellIs" dxfId="60" priority="4" operator="between">
      <formula>0.7</formula>
      <formula>0.8999</formula>
    </cfRule>
  </conditionalFormatting>
  <conditionalFormatting sqref="P15:P20">
    <cfRule type="cellIs" dxfId="59" priority="3" operator="between">
      <formula>0.9</formula>
      <formula>0.9999</formula>
    </cfRule>
  </conditionalFormatting>
  <conditionalFormatting sqref="P83">
    <cfRule type="cellIs" priority="2" operator="greaterThanOrEqual">
      <formula>100</formula>
    </cfRule>
  </conditionalFormatting>
  <conditionalFormatting sqref="P10">
    <cfRule type="cellIs" dxfId="58" priority="1" operator="between">
      <formula>0.9</formula>
      <formula>0.9999</formula>
    </cfRule>
  </conditionalFormatting>
  <printOptions horizontalCentered="1" verticalCentered="1"/>
  <pageMargins left="0.7" right="0.7" top="0.75" bottom="0.41" header="0.3" footer="0.3"/>
  <pageSetup scale="43" fitToHeight="0" orientation="landscape" horizontalDpi="4294967293" verticalDpi="4294967293" r:id="rId1"/>
  <rowBreaks count="3" manualBreakCount="3">
    <brk id="24" max="16" man="1"/>
    <brk id="50" max="16383" man="1"/>
    <brk id="88" max="16" man="1"/>
  </rowBreaks>
  <colBreaks count="1" manualBreakCount="1">
    <brk id="18"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O92"/>
  <sheetViews>
    <sheetView showGridLines="0" view="pageBreakPreview" topLeftCell="A46" zoomScale="60" zoomScaleNormal="6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28515625" style="1" customWidth="1"/>
    <col min="12" max="12" width="18" style="1" bestFit="1" customWidth="1"/>
    <col min="13" max="13" width="14.42578125" style="1" customWidth="1"/>
    <col min="14" max="14" width="20.85546875" style="3" bestFit="1" customWidth="1"/>
    <col min="15" max="15" width="14.5703125" style="3" customWidth="1"/>
    <col min="16" max="16" width="15.42578125" style="1" customWidth="1"/>
    <col min="17" max="17" width="11.140625" style="1" bestFit="1" customWidth="1"/>
    <col min="18" max="18" width="11.7109375" style="1" customWidth="1"/>
    <col min="19" max="19" width="33.85546875" style="1" hidden="1" customWidth="1"/>
    <col min="20" max="33" width="11.42578125" style="1"/>
  </cols>
  <sheetData>
    <row r="1" spans="1:33" s="8" customFormat="1" ht="12" customHeight="1" x14ac:dyDescent="0.2">
      <c r="C1" s="224" t="s">
        <v>6</v>
      </c>
      <c r="D1" s="225" t="s">
        <v>7</v>
      </c>
      <c r="E1" s="225"/>
      <c r="F1" s="225"/>
      <c r="G1" s="149"/>
      <c r="H1" s="225" t="s">
        <v>8</v>
      </c>
      <c r="I1" s="225"/>
      <c r="J1" s="225"/>
      <c r="K1" s="150"/>
      <c r="L1" s="7"/>
      <c r="M1" s="7"/>
      <c r="N1" s="53"/>
      <c r="O1" s="53"/>
      <c r="P1" s="149"/>
      <c r="Q1" s="149"/>
      <c r="R1" s="149"/>
      <c r="S1" s="149"/>
      <c r="T1" s="149"/>
      <c r="U1" s="149"/>
      <c r="V1" s="149"/>
      <c r="W1" s="149"/>
      <c r="X1" s="149"/>
      <c r="Y1" s="149"/>
      <c r="Z1" s="149"/>
      <c r="AA1" s="149"/>
      <c r="AB1" s="149"/>
      <c r="AC1" s="149"/>
      <c r="AD1" s="149"/>
      <c r="AE1" s="149"/>
      <c r="AF1" s="149"/>
      <c r="AG1" s="149"/>
    </row>
    <row r="2" spans="1:33" s="8" customFormat="1" ht="12" customHeight="1" x14ac:dyDescent="0.2">
      <c r="C2" s="224"/>
      <c r="D2" s="225" t="s">
        <v>19</v>
      </c>
      <c r="E2" s="225"/>
      <c r="F2" s="225"/>
      <c r="G2" s="149"/>
      <c r="H2" s="225" t="s">
        <v>20</v>
      </c>
      <c r="I2" s="225"/>
      <c r="J2" s="225"/>
      <c r="K2" s="225"/>
      <c r="L2" s="225"/>
      <c r="M2" s="225"/>
      <c r="N2" s="225"/>
      <c r="O2" s="225"/>
      <c r="P2" s="225"/>
      <c r="Q2" s="225"/>
      <c r="R2" s="149"/>
      <c r="S2" s="149"/>
      <c r="T2" s="149"/>
      <c r="U2" s="149"/>
      <c r="V2" s="149"/>
      <c r="W2" s="149"/>
      <c r="X2" s="149"/>
      <c r="Y2" s="149"/>
      <c r="Z2" s="149"/>
      <c r="AA2" s="149"/>
      <c r="AB2" s="149"/>
      <c r="AC2" s="149"/>
      <c r="AD2" s="149"/>
      <c r="AE2" s="149"/>
      <c r="AF2" s="149"/>
      <c r="AG2" s="149"/>
    </row>
    <row r="3" spans="1:33" s="8" customFormat="1" ht="12" customHeight="1" x14ac:dyDescent="0.2">
      <c r="C3" s="224"/>
      <c r="D3" s="225" t="s">
        <v>40</v>
      </c>
      <c r="E3" s="225"/>
      <c r="F3" s="225"/>
      <c r="G3" s="149"/>
      <c r="H3" s="225" t="s">
        <v>9</v>
      </c>
      <c r="I3" s="225"/>
      <c r="J3" s="225"/>
      <c r="K3" s="150"/>
      <c r="L3" s="149"/>
      <c r="M3" s="149"/>
      <c r="N3" s="53"/>
      <c r="O3" s="53"/>
      <c r="P3" s="149"/>
      <c r="Q3" s="149"/>
      <c r="R3" s="149"/>
      <c r="S3" s="149"/>
      <c r="T3" s="149"/>
      <c r="U3" s="149"/>
      <c r="V3" s="149"/>
      <c r="W3" s="149"/>
      <c r="X3" s="149"/>
      <c r="Y3" s="149"/>
      <c r="Z3" s="149"/>
      <c r="AA3" s="149"/>
      <c r="AB3" s="149"/>
      <c r="AC3" s="149"/>
      <c r="AD3" s="149"/>
      <c r="AE3" s="149"/>
      <c r="AF3" s="149"/>
      <c r="AG3" s="149"/>
    </row>
    <row r="5" spans="1:33" ht="21" x14ac:dyDescent="0.35">
      <c r="B5" s="226" t="s">
        <v>51</v>
      </c>
      <c r="C5" s="226"/>
      <c r="D5" s="226"/>
      <c r="E5" s="226"/>
      <c r="F5" s="226"/>
      <c r="G5" s="226"/>
      <c r="H5" s="226"/>
      <c r="I5" s="226"/>
      <c r="J5" s="226"/>
      <c r="K5" s="226"/>
      <c r="L5" s="226"/>
      <c r="M5" s="226"/>
      <c r="N5" s="226"/>
      <c r="O5" s="285" t="s">
        <v>50</v>
      </c>
      <c r="P5" s="286"/>
      <c r="Q5" s="286"/>
      <c r="R5" s="286"/>
      <c r="S5" s="55"/>
    </row>
    <row r="6" spans="1:33" ht="21" x14ac:dyDescent="0.35">
      <c r="B6" s="226" t="s">
        <v>90</v>
      </c>
      <c r="C6" s="226"/>
      <c r="D6" s="226"/>
      <c r="E6" s="226"/>
      <c r="F6" s="226"/>
      <c r="G6" s="226"/>
      <c r="H6" s="226"/>
      <c r="I6" s="226"/>
      <c r="J6" s="226"/>
      <c r="K6" s="226"/>
      <c r="L6" s="226"/>
      <c r="M6" s="226"/>
      <c r="N6" s="226"/>
      <c r="O6" s="230" t="s">
        <v>73</v>
      </c>
      <c r="P6" s="230"/>
      <c r="Q6" s="230"/>
      <c r="R6" s="230"/>
      <c r="S6" s="54"/>
    </row>
    <row r="7" spans="1:33" ht="6" customHeight="1" x14ac:dyDescent="0.25"/>
    <row r="8" spans="1:33" s="2" customFormat="1" ht="32.25" customHeight="1" x14ac:dyDescent="0.25">
      <c r="B8" s="231" t="s">
        <v>1</v>
      </c>
      <c r="C8" s="233" t="s">
        <v>10</v>
      </c>
      <c r="D8" s="235" t="s">
        <v>11</v>
      </c>
      <c r="E8" s="236"/>
      <c r="F8" s="233" t="s">
        <v>14</v>
      </c>
      <c r="G8" s="235" t="s">
        <v>64</v>
      </c>
      <c r="H8" s="236"/>
      <c r="I8" s="236"/>
      <c r="J8" s="236"/>
      <c r="K8" s="237"/>
      <c r="L8" s="238" t="s">
        <v>3</v>
      </c>
      <c r="M8" s="239"/>
      <c r="N8" s="239"/>
      <c r="O8" s="239"/>
      <c r="P8" s="240"/>
      <c r="Q8" s="233" t="s">
        <v>0</v>
      </c>
      <c r="R8" s="233" t="s">
        <v>4</v>
      </c>
      <c r="S8" s="241" t="s">
        <v>18</v>
      </c>
      <c r="T8" s="3"/>
      <c r="U8" s="3"/>
      <c r="V8" s="3"/>
      <c r="W8" s="3"/>
      <c r="X8" s="3"/>
      <c r="Y8" s="3"/>
      <c r="Z8" s="3"/>
      <c r="AA8" s="3"/>
      <c r="AB8" s="3"/>
      <c r="AC8" s="3"/>
      <c r="AD8" s="3"/>
      <c r="AE8" s="3"/>
      <c r="AF8" s="3"/>
      <c r="AG8" s="3"/>
    </row>
    <row r="9" spans="1:33" ht="49.5" customHeight="1" x14ac:dyDescent="0.25">
      <c r="B9" s="232"/>
      <c r="C9" s="234"/>
      <c r="D9" s="148" t="s">
        <v>12</v>
      </c>
      <c r="E9" s="148" t="s">
        <v>13</v>
      </c>
      <c r="F9" s="234"/>
      <c r="G9" s="148" t="s">
        <v>93</v>
      </c>
      <c r="H9" s="148" t="s">
        <v>15</v>
      </c>
      <c r="I9" s="148" t="s">
        <v>16</v>
      </c>
      <c r="J9" s="148" t="s">
        <v>145</v>
      </c>
      <c r="K9" s="151" t="s">
        <v>144</v>
      </c>
      <c r="L9" s="148" t="s">
        <v>91</v>
      </c>
      <c r="M9" s="28" t="s">
        <v>2</v>
      </c>
      <c r="N9" s="28" t="s">
        <v>92</v>
      </c>
      <c r="O9" s="28" t="s">
        <v>115</v>
      </c>
      <c r="P9" s="28" t="s">
        <v>39</v>
      </c>
      <c r="Q9" s="234"/>
      <c r="R9" s="234"/>
      <c r="S9" s="241"/>
    </row>
    <row r="10" spans="1:33" ht="51.75" customHeight="1" x14ac:dyDescent="0.25">
      <c r="B10" s="145">
        <v>1</v>
      </c>
      <c r="C10" s="29" t="s">
        <v>24</v>
      </c>
      <c r="D10" s="147" t="s">
        <v>25</v>
      </c>
      <c r="E10" s="147" t="s">
        <v>26</v>
      </c>
      <c r="F10" s="146" t="s">
        <v>27</v>
      </c>
      <c r="G10" s="52" t="s">
        <v>27</v>
      </c>
      <c r="H10" s="32">
        <v>13123671</v>
      </c>
      <c r="I10" s="32">
        <v>13594931</v>
      </c>
      <c r="J10" s="32">
        <v>736082.11</v>
      </c>
      <c r="K10" s="32">
        <f>+J10+Abril!J10+Marzo!J10+Febrero!J10+'Enero 2022'!J10</f>
        <v>4318514.97</v>
      </c>
      <c r="L10" s="33">
        <v>12</v>
      </c>
      <c r="M10" s="33" t="s">
        <v>52</v>
      </c>
      <c r="N10" s="33">
        <v>2</v>
      </c>
      <c r="O10" s="33">
        <v>2</v>
      </c>
      <c r="P10" s="34">
        <f>+O10/N10</f>
        <v>1</v>
      </c>
      <c r="Q10" s="35">
        <v>0</v>
      </c>
      <c r="R10" s="35">
        <f>+J10/I10</f>
        <v>5.4143865092069976E-2</v>
      </c>
      <c r="S10" s="48" t="s">
        <v>59</v>
      </c>
    </row>
    <row r="11" spans="1:33" ht="75" x14ac:dyDescent="0.25">
      <c r="A11" s="242"/>
      <c r="B11" s="245">
        <v>2</v>
      </c>
      <c r="C11" s="248" t="s">
        <v>53</v>
      </c>
      <c r="D11" s="250" t="s">
        <v>28</v>
      </c>
      <c r="E11" s="250" t="s">
        <v>26</v>
      </c>
      <c r="F11" s="36" t="s">
        <v>46</v>
      </c>
      <c r="G11" s="52" t="s">
        <v>76</v>
      </c>
      <c r="H11" s="253">
        <v>8670574</v>
      </c>
      <c r="I11" s="253">
        <v>9328630</v>
      </c>
      <c r="J11" s="253">
        <v>400491.93</v>
      </c>
      <c r="K11" s="253">
        <f>+J11+Abril!J11+Marzo!J11+Febrero!J11+'Enero 2022'!J11</f>
        <v>1574541.43</v>
      </c>
      <c r="L11" s="37">
        <v>7790255.9999999991</v>
      </c>
      <c r="M11" s="36" t="s">
        <v>34</v>
      </c>
      <c r="N11" s="40">
        <v>425866</v>
      </c>
      <c r="O11" s="40">
        <v>257329</v>
      </c>
      <c r="P11" s="34">
        <f>+O11/N11</f>
        <v>0.60424875430299674</v>
      </c>
      <c r="Q11" s="34">
        <f>+O11/N11</f>
        <v>0.60424875430299674</v>
      </c>
      <c r="R11" s="256">
        <f>+J11/I11</f>
        <v>4.2931484044280883E-2</v>
      </c>
      <c r="S11" s="49" t="s">
        <v>63</v>
      </c>
    </row>
    <row r="12" spans="1:33" ht="119.25" customHeight="1" x14ac:dyDescent="0.25">
      <c r="A12" s="243"/>
      <c r="B12" s="246"/>
      <c r="C12" s="249"/>
      <c r="D12" s="251"/>
      <c r="E12" s="251"/>
      <c r="F12" s="142" t="s">
        <v>29</v>
      </c>
      <c r="G12" s="52" t="s">
        <v>77</v>
      </c>
      <c r="H12" s="254"/>
      <c r="I12" s="254"/>
      <c r="J12" s="254"/>
      <c r="K12" s="254">
        <f>+J12+Abril!J12+Marzo!J12+Febrero!J12+'Enero 2022'!J12</f>
        <v>98693.55</v>
      </c>
      <c r="L12" s="40">
        <v>12</v>
      </c>
      <c r="M12" s="36" t="s">
        <v>52</v>
      </c>
      <c r="N12" s="40">
        <v>1</v>
      </c>
      <c r="O12" s="41">
        <v>1</v>
      </c>
      <c r="P12" s="34">
        <f>+O12/N12</f>
        <v>1</v>
      </c>
      <c r="Q12" s="34">
        <f t="shared" ref="Q12:Q18" si="0">+O12/N12</f>
        <v>1</v>
      </c>
      <c r="R12" s="257"/>
      <c r="S12" s="49" t="s">
        <v>66</v>
      </c>
    </row>
    <row r="13" spans="1:33" ht="93.75" customHeight="1" x14ac:dyDescent="0.25">
      <c r="A13" s="243"/>
      <c r="B13" s="246"/>
      <c r="C13" s="249"/>
      <c r="D13" s="251"/>
      <c r="E13" s="251"/>
      <c r="F13" s="142" t="s">
        <v>56</v>
      </c>
      <c r="G13" s="52" t="s">
        <v>78</v>
      </c>
      <c r="H13" s="254"/>
      <c r="I13" s="254"/>
      <c r="J13" s="254"/>
      <c r="K13" s="254">
        <f>+J13+Abril!J13+Marzo!J13+Febrero!J13+'Enero 2022'!J13</f>
        <v>117465.81</v>
      </c>
      <c r="L13" s="40">
        <v>341291</v>
      </c>
      <c r="M13" s="36" t="s">
        <v>34</v>
      </c>
      <c r="N13" s="40">
        <v>3642</v>
      </c>
      <c r="O13" s="40">
        <v>3912</v>
      </c>
      <c r="P13" s="34">
        <f t="shared" ref="P13:P15" si="1">+O13/N13</f>
        <v>1.0741350906095553</v>
      </c>
      <c r="Q13" s="34">
        <f t="shared" si="0"/>
        <v>1.0741350906095553</v>
      </c>
      <c r="R13" s="257"/>
      <c r="S13" s="49" t="s">
        <v>63</v>
      </c>
    </row>
    <row r="14" spans="1:33" ht="56.25" x14ac:dyDescent="0.25">
      <c r="A14" s="244"/>
      <c r="B14" s="247"/>
      <c r="C14" s="249"/>
      <c r="D14" s="252"/>
      <c r="E14" s="252"/>
      <c r="F14" s="36" t="s">
        <v>47</v>
      </c>
      <c r="G14" s="52" t="s">
        <v>79</v>
      </c>
      <c r="H14" s="254"/>
      <c r="I14" s="254"/>
      <c r="J14" s="254"/>
      <c r="K14" s="254">
        <f>+J14+Abril!J14+Marzo!J14+Febrero!J14+'Enero 2022'!J14</f>
        <v>118522.58</v>
      </c>
      <c r="L14" s="40">
        <v>65</v>
      </c>
      <c r="M14" s="36" t="s">
        <v>37</v>
      </c>
      <c r="N14" s="40">
        <v>8</v>
      </c>
      <c r="O14" s="40">
        <v>6</v>
      </c>
      <c r="P14" s="34">
        <f t="shared" si="1"/>
        <v>0.75</v>
      </c>
      <c r="Q14" s="34">
        <f t="shared" si="0"/>
        <v>0.75</v>
      </c>
      <c r="R14" s="257"/>
      <c r="S14" s="49" t="s">
        <v>63</v>
      </c>
    </row>
    <row r="15" spans="1:33" ht="96" customHeight="1" x14ac:dyDescent="0.25">
      <c r="B15" s="141">
        <v>3</v>
      </c>
      <c r="C15" s="249"/>
      <c r="D15" s="144" t="s">
        <v>30</v>
      </c>
      <c r="E15" s="144" t="s">
        <v>26</v>
      </c>
      <c r="F15" s="142" t="s">
        <v>48</v>
      </c>
      <c r="G15" s="52" t="s">
        <v>80</v>
      </c>
      <c r="H15" s="254"/>
      <c r="I15" s="254"/>
      <c r="J15" s="254"/>
      <c r="K15" s="254">
        <f>+J15+Abril!J15+Marzo!J15+Febrero!J15+'Enero 2022'!J15</f>
        <v>32741.94</v>
      </c>
      <c r="L15" s="40">
        <v>50000</v>
      </c>
      <c r="M15" s="36" t="s">
        <v>36</v>
      </c>
      <c r="N15" s="40">
        <v>2300</v>
      </c>
      <c r="O15" s="40">
        <v>1090</v>
      </c>
      <c r="P15" s="34">
        <f t="shared" si="1"/>
        <v>0.47391304347826085</v>
      </c>
      <c r="Q15" s="34">
        <v>0</v>
      </c>
      <c r="R15" s="257"/>
      <c r="S15" s="49" t="s">
        <v>63</v>
      </c>
    </row>
    <row r="16" spans="1:33" ht="150" x14ac:dyDescent="0.25">
      <c r="B16" s="141"/>
      <c r="C16" s="143"/>
      <c r="D16" s="144" t="s">
        <v>30</v>
      </c>
      <c r="E16" s="144" t="s">
        <v>26</v>
      </c>
      <c r="F16" s="142" t="s">
        <v>61</v>
      </c>
      <c r="G16" s="52" t="s">
        <v>81</v>
      </c>
      <c r="H16" s="255"/>
      <c r="I16" s="255"/>
      <c r="J16" s="255"/>
      <c r="K16" s="255">
        <f>+J16+Abril!J16+Marzo!J16+Febrero!J16+'Enero 2022'!J16</f>
        <v>25258.06</v>
      </c>
      <c r="L16" s="40">
        <v>499</v>
      </c>
      <c r="M16" s="36" t="s">
        <v>60</v>
      </c>
      <c r="N16" s="40">
        <v>50</v>
      </c>
      <c r="O16" s="40">
        <v>2</v>
      </c>
      <c r="P16" s="34">
        <f>+O16/N16</f>
        <v>0.04</v>
      </c>
      <c r="Q16" s="34">
        <f t="shared" si="0"/>
        <v>0.04</v>
      </c>
      <c r="R16" s="258"/>
      <c r="S16" s="49" t="s">
        <v>67</v>
      </c>
    </row>
    <row r="17" spans="2:67" ht="81.75" customHeight="1" x14ac:dyDescent="0.25">
      <c r="B17" s="259">
        <v>4</v>
      </c>
      <c r="C17" s="248" t="s">
        <v>54</v>
      </c>
      <c r="D17" s="250" t="s">
        <v>31</v>
      </c>
      <c r="E17" s="250" t="s">
        <v>26</v>
      </c>
      <c r="F17" s="248" t="s">
        <v>33</v>
      </c>
      <c r="G17" s="52" t="s">
        <v>82</v>
      </c>
      <c r="H17" s="253">
        <v>4255000</v>
      </c>
      <c r="I17" s="253">
        <v>3055000</v>
      </c>
      <c r="J17" s="253">
        <v>20814.509999999998</v>
      </c>
      <c r="K17" s="253">
        <f>+J17+Abril!J17+Marzo!J17+Febrero!J17+'Enero 2022'!J17</f>
        <v>20814.509999999998</v>
      </c>
      <c r="L17" s="40">
        <v>102804</v>
      </c>
      <c r="M17" s="36" t="s">
        <v>34</v>
      </c>
      <c r="N17" s="40">
        <v>20000</v>
      </c>
      <c r="O17" s="40">
        <v>0</v>
      </c>
      <c r="P17" s="34">
        <v>0</v>
      </c>
      <c r="Q17" s="34">
        <v>0</v>
      </c>
      <c r="R17" s="256">
        <f t="shared" ref="R17:R20" si="2">+J17/I17</f>
        <v>6.8132602291325686E-3</v>
      </c>
      <c r="S17" s="49" t="s">
        <v>68</v>
      </c>
    </row>
    <row r="18" spans="2:67" ht="62.25" hidden="1" customHeight="1" x14ac:dyDescent="0.25">
      <c r="B18" s="260"/>
      <c r="C18" s="261"/>
      <c r="D18" s="252"/>
      <c r="E18" s="252"/>
      <c r="F18" s="261"/>
      <c r="G18" s="52" t="s">
        <v>83</v>
      </c>
      <c r="H18" s="254"/>
      <c r="I18" s="254"/>
      <c r="J18" s="254"/>
      <c r="K18" s="254">
        <f>+J18+Abril!J18+Marzo!J18+Febrero!J18+'Enero 2022'!J18</f>
        <v>37887.1</v>
      </c>
      <c r="L18" s="50">
        <v>1</v>
      </c>
      <c r="M18" s="51" t="s">
        <v>57</v>
      </c>
      <c r="N18" s="50">
        <v>1</v>
      </c>
      <c r="O18" s="50">
        <v>0</v>
      </c>
      <c r="P18" s="34">
        <f t="shared" ref="P18:P20" si="3">+O18/N18</f>
        <v>0</v>
      </c>
      <c r="Q18" s="34">
        <f t="shared" si="0"/>
        <v>0</v>
      </c>
      <c r="R18" s="257" t="e">
        <f t="shared" si="2"/>
        <v>#DIV/0!</v>
      </c>
      <c r="S18" s="49" t="s">
        <v>68</v>
      </c>
    </row>
    <row r="19" spans="2:67" ht="90.75" customHeight="1" x14ac:dyDescent="0.25">
      <c r="B19" s="259">
        <v>5</v>
      </c>
      <c r="C19" s="248" t="s">
        <v>55</v>
      </c>
      <c r="D19" s="250" t="s">
        <v>32</v>
      </c>
      <c r="E19" s="250" t="s">
        <v>26</v>
      </c>
      <c r="F19" s="248" t="s">
        <v>33</v>
      </c>
      <c r="G19" s="52" t="s">
        <v>84</v>
      </c>
      <c r="H19" s="253">
        <v>3250755</v>
      </c>
      <c r="I19" s="253">
        <v>3321439</v>
      </c>
      <c r="J19" s="253">
        <v>224602.76</v>
      </c>
      <c r="K19" s="253">
        <f>+J19+Abril!J19+Marzo!J19+Febrero!J19+'Enero 2022'!J19</f>
        <v>936927.39999999991</v>
      </c>
      <c r="L19" s="38">
        <v>15</v>
      </c>
      <c r="M19" s="36" t="s">
        <v>38</v>
      </c>
      <c r="N19" s="40">
        <v>0</v>
      </c>
      <c r="O19" s="40">
        <v>0</v>
      </c>
      <c r="P19" s="34">
        <v>0</v>
      </c>
      <c r="Q19" s="34">
        <v>0</v>
      </c>
      <c r="R19" s="256">
        <f t="shared" si="2"/>
        <v>6.7622124025158978E-2</v>
      </c>
      <c r="S19" s="49" t="s">
        <v>69</v>
      </c>
    </row>
    <row r="20" spans="2:67" ht="90" customHeight="1" x14ac:dyDescent="0.25">
      <c r="B20" s="262"/>
      <c r="C20" s="249"/>
      <c r="D20" s="251"/>
      <c r="E20" s="251"/>
      <c r="F20" s="249"/>
      <c r="G20" s="52" t="s">
        <v>85</v>
      </c>
      <c r="H20" s="254"/>
      <c r="I20" s="254"/>
      <c r="J20" s="254"/>
      <c r="K20" s="254">
        <f>+J20+Abril!J20+Marzo!J20+Febrero!J20+'Enero 2022'!J20</f>
        <v>1350</v>
      </c>
      <c r="L20" s="38">
        <v>95</v>
      </c>
      <c r="M20" s="36" t="s">
        <v>38</v>
      </c>
      <c r="N20" s="40">
        <v>12</v>
      </c>
      <c r="O20" s="40">
        <v>16</v>
      </c>
      <c r="P20" s="34">
        <f t="shared" si="3"/>
        <v>1.3333333333333333</v>
      </c>
      <c r="Q20" s="34">
        <v>0</v>
      </c>
      <c r="R20" s="257" t="e">
        <f t="shared" si="2"/>
        <v>#DIV/0!</v>
      </c>
      <c r="S20" s="49" t="s">
        <v>68</v>
      </c>
    </row>
    <row r="21" spans="2:67" ht="3.75" customHeight="1" x14ac:dyDescent="0.25">
      <c r="B21" s="4"/>
      <c r="C21" s="5"/>
      <c r="D21" s="11"/>
      <c r="E21" s="10"/>
      <c r="F21" s="5"/>
      <c r="G21" s="44"/>
      <c r="H21" s="19"/>
      <c r="I21" s="20"/>
      <c r="J21" s="21"/>
      <c r="K21" s="21"/>
      <c r="L21" s="5"/>
      <c r="M21" s="5"/>
      <c r="N21" s="12"/>
      <c r="O21" s="12"/>
      <c r="P21" s="12"/>
      <c r="Q21" s="5"/>
      <c r="R21" s="5"/>
      <c r="S21" s="6"/>
    </row>
    <row r="22" spans="2:67" ht="15.75" x14ac:dyDescent="0.25">
      <c r="D22" s="26"/>
      <c r="H22" s="22">
        <f>SUM(H10:H20)</f>
        <v>29300000</v>
      </c>
      <c r="I22" s="22">
        <f>SUM(I10:I20)</f>
        <v>29300000</v>
      </c>
      <c r="J22" s="22">
        <f>SUM(J10:J20)</f>
        <v>1381991.31</v>
      </c>
      <c r="K22" s="22">
        <f>SUM(K10:K20)</f>
        <v>7282717.3499999978</v>
      </c>
    </row>
    <row r="23" spans="2:67" x14ac:dyDescent="0.25">
      <c r="B23" t="s">
        <v>146</v>
      </c>
      <c r="T23" s="263" t="s">
        <v>49</v>
      </c>
      <c r="U23" s="263"/>
      <c r="V23" s="263"/>
      <c r="W23" s="263"/>
    </row>
    <row r="24" spans="2:67" ht="18" customHeight="1" x14ac:dyDescent="0.25">
      <c r="T24" s="18"/>
      <c r="U24" s="264" t="s">
        <v>41</v>
      </c>
      <c r="V24" s="264"/>
      <c r="W24" s="264"/>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2:67" ht="18" customHeight="1" x14ac:dyDescent="0.25">
      <c r="B25" s="9"/>
      <c r="T25" s="13"/>
      <c r="U25" s="264" t="s">
        <v>42</v>
      </c>
      <c r="V25" s="264"/>
      <c r="W25" s="264"/>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2:67" ht="21.75" customHeight="1" x14ac:dyDescent="0.25">
      <c r="F26" s="268" t="s">
        <v>21</v>
      </c>
      <c r="G26" s="268"/>
      <c r="H26" s="268"/>
      <c r="I26" s="268"/>
      <c r="J26" s="268"/>
      <c r="K26" s="268"/>
      <c r="L26" s="268"/>
      <c r="M26" s="268"/>
      <c r="N26" s="268"/>
      <c r="T26" s="14"/>
      <c r="U26" s="264" t="s">
        <v>43</v>
      </c>
      <c r="V26" s="264"/>
      <c r="W26" s="264"/>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2:67" ht="21" customHeight="1" x14ac:dyDescent="0.25">
      <c r="F27" s="268"/>
      <c r="G27" s="268"/>
      <c r="H27" s="268"/>
      <c r="I27" s="268"/>
      <c r="J27" s="268"/>
      <c r="K27" s="268"/>
      <c r="L27" s="268"/>
      <c r="M27" s="268"/>
      <c r="N27" s="268"/>
      <c r="T27" s="15"/>
      <c r="U27" s="264" t="s">
        <v>44</v>
      </c>
      <c r="V27" s="264"/>
      <c r="W27" s="264"/>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2:67" ht="18" customHeight="1" x14ac:dyDescent="0.25">
      <c r="F28" s="269" t="str">
        <f>O6</f>
        <v>MAYO</v>
      </c>
      <c r="G28" s="269"/>
      <c r="H28" s="269"/>
      <c r="I28" s="269"/>
      <c r="J28" s="269"/>
      <c r="K28" s="269"/>
      <c r="L28" s="269"/>
      <c r="M28" s="269"/>
      <c r="N28" s="269"/>
      <c r="T28" s="16"/>
      <c r="U28" s="264" t="s">
        <v>45</v>
      </c>
      <c r="V28" s="264"/>
      <c r="W28" s="264"/>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2:67" ht="30" customHeight="1" x14ac:dyDescent="0.25">
      <c r="C29" s="266" t="s">
        <v>58</v>
      </c>
      <c r="D29" s="266"/>
      <c r="E29" s="266"/>
      <c r="L29" s="267" t="s">
        <v>22</v>
      </c>
      <c r="M29" s="267"/>
      <c r="N29" s="267"/>
    </row>
    <row r="33" spans="14:15" x14ac:dyDescent="0.25">
      <c r="N33" s="1"/>
      <c r="O33" s="1"/>
    </row>
    <row r="34" spans="14:15" x14ac:dyDescent="0.25">
      <c r="N34" s="1"/>
      <c r="O34" s="1"/>
    </row>
    <row r="35" spans="14:15" x14ac:dyDescent="0.25">
      <c r="N35" s="1"/>
      <c r="O35" s="1"/>
    </row>
    <row r="36" spans="14:15" x14ac:dyDescent="0.25">
      <c r="N36" s="1"/>
      <c r="O36" s="1"/>
    </row>
    <row r="37" spans="14:15" x14ac:dyDescent="0.25">
      <c r="N37" s="1"/>
      <c r="O37" s="1"/>
    </row>
    <row r="38" spans="14:15" x14ac:dyDescent="0.25">
      <c r="N38" s="1"/>
      <c r="O38" s="1"/>
    </row>
    <row r="39" spans="14:15" x14ac:dyDescent="0.25">
      <c r="N39" s="1"/>
      <c r="O39" s="1"/>
    </row>
    <row r="40" spans="14:15" x14ac:dyDescent="0.25">
      <c r="N40" s="1"/>
      <c r="O40" s="1"/>
    </row>
    <row r="41" spans="14:15" x14ac:dyDescent="0.25">
      <c r="N41" s="1"/>
      <c r="O41" s="1"/>
    </row>
    <row r="42" spans="14:15" x14ac:dyDescent="0.25">
      <c r="N42" s="1"/>
      <c r="O42" s="1"/>
    </row>
    <row r="43" spans="14:15" x14ac:dyDescent="0.25">
      <c r="N43" s="1"/>
      <c r="O43" s="1"/>
    </row>
    <row r="44" spans="14:15" x14ac:dyDescent="0.25">
      <c r="N44" s="1"/>
      <c r="O44" s="1"/>
    </row>
    <row r="45" spans="14:15" x14ac:dyDescent="0.25">
      <c r="N45" s="1"/>
      <c r="O45" s="1"/>
    </row>
    <row r="46" spans="14:15" x14ac:dyDescent="0.25">
      <c r="N46" s="1"/>
      <c r="O46" s="1"/>
    </row>
    <row r="47" spans="14:15" x14ac:dyDescent="0.25">
      <c r="N47" s="1"/>
      <c r="O47" s="1"/>
    </row>
    <row r="48" spans="14:15" x14ac:dyDescent="0.25">
      <c r="N48" s="1"/>
      <c r="O48" s="1"/>
    </row>
    <row r="49" spans="3:15" ht="46.5" customHeight="1" x14ac:dyDescent="0.25">
      <c r="N49" s="1"/>
      <c r="O49" s="1"/>
    </row>
    <row r="50" spans="3:15" ht="191.25" customHeight="1" x14ac:dyDescent="0.25">
      <c r="N50" s="1"/>
      <c r="O50" s="1"/>
    </row>
    <row r="51" spans="3:15" ht="15" customHeight="1" x14ac:dyDescent="0.25"/>
    <row r="52" spans="3:15" ht="15" customHeight="1" x14ac:dyDescent="0.25"/>
    <row r="53" spans="3:15" ht="15" customHeight="1" x14ac:dyDescent="0.25">
      <c r="G53" s="271" t="s">
        <v>35</v>
      </c>
      <c r="H53" s="271"/>
      <c r="I53" s="271"/>
      <c r="J53" s="271"/>
      <c r="K53" s="271"/>
      <c r="L53" s="271"/>
    </row>
    <row r="54" spans="3:15" ht="4.5" customHeight="1" x14ac:dyDescent="0.25">
      <c r="G54" s="271"/>
      <c r="H54" s="271"/>
      <c r="I54" s="271"/>
      <c r="J54" s="271"/>
      <c r="K54" s="271"/>
      <c r="L54" s="271"/>
    </row>
    <row r="55" spans="3:15" ht="18.75" customHeight="1" x14ac:dyDescent="0.25">
      <c r="G55" s="271"/>
      <c r="H55" s="271"/>
      <c r="I55" s="271"/>
      <c r="J55" s="271"/>
      <c r="K55" s="271"/>
      <c r="L55" s="271"/>
    </row>
    <row r="56" spans="3:15" ht="18.75" customHeight="1" x14ac:dyDescent="0.3">
      <c r="G56" s="272" t="str">
        <f>O6</f>
        <v>MAYO</v>
      </c>
      <c r="H56" s="272"/>
      <c r="I56" s="272"/>
      <c r="J56" s="272"/>
      <c r="K56" s="272"/>
      <c r="L56" s="272"/>
    </row>
    <row r="57" spans="3:15" ht="22.5" customHeight="1" x14ac:dyDescent="0.25"/>
    <row r="58" spans="3:15" ht="13.5" customHeight="1" x14ac:dyDescent="0.25">
      <c r="C58" s="267" t="s">
        <v>23</v>
      </c>
      <c r="D58" s="267"/>
      <c r="E58" s="267"/>
      <c r="L58" s="273" t="s">
        <v>23</v>
      </c>
      <c r="M58" s="273"/>
      <c r="N58" s="273"/>
    </row>
    <row r="59" spans="3:15" ht="30" customHeight="1" x14ac:dyDescent="0.25"/>
    <row r="75" spans="16:19" ht="39" customHeight="1" x14ac:dyDescent="0.25"/>
    <row r="76" spans="16:19" ht="30" customHeight="1" x14ac:dyDescent="0.25"/>
    <row r="79" spans="16:19" ht="26.25" customHeight="1" x14ac:dyDescent="0.25"/>
    <row r="80" spans="16:19" ht="30.75" customHeight="1" x14ac:dyDescent="0.25">
      <c r="P80" s="263"/>
      <c r="Q80" s="263"/>
      <c r="R80" s="263"/>
      <c r="S80" s="263"/>
    </row>
    <row r="81" spans="10:19" ht="34.5" customHeight="1" x14ac:dyDescent="0.25">
      <c r="P81" s="263"/>
      <c r="Q81" s="263"/>
      <c r="R81" s="263"/>
      <c r="S81" s="263"/>
    </row>
    <row r="82" spans="10:19" ht="27.75" customHeight="1" x14ac:dyDescent="0.25">
      <c r="P82" s="263" t="s">
        <v>49</v>
      </c>
      <c r="Q82" s="263"/>
      <c r="R82" s="263"/>
      <c r="S82" s="263"/>
    </row>
    <row r="83" spans="10:19" ht="18" x14ac:dyDescent="0.25">
      <c r="P83" s="18"/>
      <c r="Q83" s="270" t="s">
        <v>41</v>
      </c>
      <c r="R83" s="270"/>
      <c r="S83" s="270"/>
    </row>
    <row r="84" spans="10:19" ht="18" x14ac:dyDescent="0.25">
      <c r="P84" s="13"/>
      <c r="Q84" s="270" t="s">
        <v>42</v>
      </c>
      <c r="R84" s="270"/>
      <c r="S84" s="270"/>
    </row>
    <row r="85" spans="10:19" ht="18" x14ac:dyDescent="0.25">
      <c r="P85" s="14"/>
      <c r="Q85" s="270" t="s">
        <v>43</v>
      </c>
      <c r="R85" s="270"/>
      <c r="S85" s="270"/>
    </row>
    <row r="86" spans="10:19" ht="18" x14ac:dyDescent="0.25">
      <c r="P86" s="15"/>
      <c r="Q86" s="270" t="s">
        <v>44</v>
      </c>
      <c r="R86" s="270"/>
      <c r="S86" s="270"/>
    </row>
    <row r="87" spans="10:19" ht="25.5" customHeight="1" x14ac:dyDescent="0.25">
      <c r="P87" s="16"/>
      <c r="Q87" s="270" t="s">
        <v>45</v>
      </c>
      <c r="R87" s="270"/>
      <c r="S87" s="270"/>
    </row>
    <row r="92" spans="10:19" x14ac:dyDescent="0.25">
      <c r="J92" s="1" t="s">
        <v>62</v>
      </c>
    </row>
  </sheetData>
  <mergeCells count="72">
    <mergeCell ref="Q86:S86"/>
    <mergeCell ref="Q87:S87"/>
    <mergeCell ref="C58:E58"/>
    <mergeCell ref="L58:N58"/>
    <mergeCell ref="P80:S80"/>
    <mergeCell ref="P81:S81"/>
    <mergeCell ref="P82:S82"/>
    <mergeCell ref="Q83:S83"/>
    <mergeCell ref="C29:E29"/>
    <mergeCell ref="L29:N29"/>
    <mergeCell ref="G53:L55"/>
    <mergeCell ref="Q84:S84"/>
    <mergeCell ref="Q85:S85"/>
    <mergeCell ref="G56:L56"/>
    <mergeCell ref="F28:N28"/>
    <mergeCell ref="U28:W28"/>
    <mergeCell ref="H19:H20"/>
    <mergeCell ref="I19:I20"/>
    <mergeCell ref="J19:J20"/>
    <mergeCell ref="R19:R20"/>
    <mergeCell ref="K19:K20"/>
    <mergeCell ref="T23:W23"/>
    <mergeCell ref="U24:W24"/>
    <mergeCell ref="U25:W25"/>
    <mergeCell ref="F26:N27"/>
    <mergeCell ref="U26:W26"/>
    <mergeCell ref="U27:W27"/>
    <mergeCell ref="B19:B20"/>
    <mergeCell ref="C19:C20"/>
    <mergeCell ref="D19:D20"/>
    <mergeCell ref="E19:E20"/>
    <mergeCell ref="F19:F20"/>
    <mergeCell ref="H17:H18"/>
    <mergeCell ref="I17:I18"/>
    <mergeCell ref="J17:J18"/>
    <mergeCell ref="K17:K18"/>
    <mergeCell ref="R17:R18"/>
    <mergeCell ref="B17:B18"/>
    <mergeCell ref="C17:C18"/>
    <mergeCell ref="D17:D18"/>
    <mergeCell ref="E17:E18"/>
    <mergeCell ref="F17:F18"/>
    <mergeCell ref="S8:S9"/>
    <mergeCell ref="A11:A14"/>
    <mergeCell ref="B11:B14"/>
    <mergeCell ref="C11:C15"/>
    <mergeCell ref="D11:D14"/>
    <mergeCell ref="E11:E14"/>
    <mergeCell ref="H11:H16"/>
    <mergeCell ref="I11:I16"/>
    <mergeCell ref="K11:K16"/>
    <mergeCell ref="J11:J16"/>
    <mergeCell ref="R11:R16"/>
    <mergeCell ref="B5:N5"/>
    <mergeCell ref="O5:R5"/>
    <mergeCell ref="B6:N6"/>
    <mergeCell ref="O6:R6"/>
    <mergeCell ref="B8:B9"/>
    <mergeCell ref="C8:C9"/>
    <mergeCell ref="D8:E8"/>
    <mergeCell ref="F8:F9"/>
    <mergeCell ref="L8:P8"/>
    <mergeCell ref="G8:K8"/>
    <mergeCell ref="Q8:Q9"/>
    <mergeCell ref="R8:R9"/>
    <mergeCell ref="C1:C3"/>
    <mergeCell ref="D1:F1"/>
    <mergeCell ref="H1:J1"/>
    <mergeCell ref="D2:F2"/>
    <mergeCell ref="H2:Q2"/>
    <mergeCell ref="D3:F3"/>
    <mergeCell ref="H3:J3"/>
  </mergeCells>
  <conditionalFormatting sqref="T24">
    <cfRule type="cellIs" priority="12" operator="greaterThanOrEqual">
      <formula>100</formula>
    </cfRule>
  </conditionalFormatting>
  <conditionalFormatting sqref="P10:P20">
    <cfRule type="cellIs" dxfId="57" priority="4" operator="between">
      <formula>0.7</formula>
      <formula>0.9</formula>
    </cfRule>
    <cfRule type="cellIs" dxfId="56" priority="5" operator="lessThan">
      <formula>0.5</formula>
    </cfRule>
    <cfRule type="cellIs" dxfId="55" priority="6" operator="between">
      <formula>0.5</formula>
      <formula>0.69</formula>
    </cfRule>
    <cfRule type="cellIs" dxfId="54" priority="7" operator="between">
      <formula>0.7</formula>
      <formula>0.89</formula>
    </cfRule>
    <cfRule type="cellIs" dxfId="53" priority="8" operator="between">
      <formula>0.7</formula>
      <formula>0.89</formula>
    </cfRule>
    <cfRule type="cellIs" dxfId="52" priority="9" operator="greaterThan">
      <formula>0.99</formula>
    </cfRule>
    <cfRule type="cellIs" dxfId="51" priority="10" operator="between">
      <formula>0.9</formula>
      <formula>0.99</formula>
    </cfRule>
    <cfRule type="cellIs" dxfId="50" priority="11" operator="greaterThan">
      <formula>1</formula>
    </cfRule>
  </conditionalFormatting>
  <conditionalFormatting sqref="P10:P20">
    <cfRule type="cellIs" dxfId="49" priority="3" operator="between">
      <formula>0.7</formula>
      <formula>0.8999</formula>
    </cfRule>
  </conditionalFormatting>
  <conditionalFormatting sqref="P15:P20">
    <cfRule type="cellIs" dxfId="48" priority="2" operator="between">
      <formula>0.9</formula>
      <formula>0.9999</formula>
    </cfRule>
  </conditionalFormatting>
  <conditionalFormatting sqref="P83">
    <cfRule type="cellIs" priority="1" operator="greaterThanOrEqual">
      <formula>100</formula>
    </cfRule>
  </conditionalFormatting>
  <printOptions horizontalCentered="1" verticalCentered="1"/>
  <pageMargins left="0.7" right="0.7" top="0.75" bottom="0.41" header="0.3" footer="0.3"/>
  <pageSetup scale="43" fitToHeight="0" orientation="landscape" horizontalDpi="4294967293" verticalDpi="4294967293" r:id="rId1"/>
  <rowBreaks count="3" manualBreakCount="3">
    <brk id="24" max="16" man="1"/>
    <brk id="50" max="16383" man="1"/>
    <brk id="88" max="16" man="1"/>
  </rowBreaks>
  <colBreaks count="1" manualBreakCount="1">
    <brk id="1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N92"/>
  <sheetViews>
    <sheetView showGridLines="0" view="pageBreakPreview" topLeftCell="A55" zoomScale="60" zoomScaleNormal="60" workbookViewId="0">
      <selection activeCell="K24" sqref="K24"/>
    </sheetView>
  </sheetViews>
  <sheetFormatPr baseColWidth="10" defaultRowHeight="15" x14ac:dyDescent="0.25"/>
  <cols>
    <col min="1" max="1" width="1.42578125" customWidth="1"/>
    <col min="2" max="2" width="4.85546875" customWidth="1"/>
    <col min="3" max="3" width="23.85546875" style="1" customWidth="1"/>
    <col min="4" max="4" width="10.42578125" style="1" customWidth="1"/>
    <col min="5" max="5" width="6.85546875" style="1" customWidth="1"/>
    <col min="6" max="6" width="21.42578125" style="1" customWidth="1"/>
    <col min="7" max="7" width="33" style="1" customWidth="1"/>
    <col min="8" max="8" width="19.7109375" style="1" bestFit="1" customWidth="1"/>
    <col min="9" max="9" width="20.140625" style="1" bestFit="1" customWidth="1"/>
    <col min="10" max="10" width="18.28515625" style="1" bestFit="1" customWidth="1"/>
    <col min="11" max="11" width="18" style="1" bestFit="1" customWidth="1"/>
    <col min="12" max="12" width="14.42578125" style="1" customWidth="1"/>
    <col min="13" max="13" width="20.85546875" style="3" bestFit="1" customWidth="1"/>
    <col min="14" max="14" width="14.5703125" style="3" customWidth="1"/>
    <col min="15" max="15" width="15.42578125" style="1" customWidth="1"/>
    <col min="16" max="16" width="11.140625" style="1" bestFit="1" customWidth="1"/>
    <col min="17" max="17" width="11.7109375" style="1" customWidth="1"/>
    <col min="18" max="18" width="33.85546875" style="1" hidden="1" customWidth="1"/>
    <col min="19" max="32" width="11.42578125" style="1"/>
  </cols>
  <sheetData>
    <row r="1" spans="1:32" s="8" customFormat="1" ht="12" customHeight="1" x14ac:dyDescent="0.2">
      <c r="C1" s="224" t="s">
        <v>6</v>
      </c>
      <c r="D1" s="225" t="s">
        <v>7</v>
      </c>
      <c r="E1" s="225"/>
      <c r="F1" s="225"/>
      <c r="G1" s="140"/>
      <c r="H1" s="225" t="s">
        <v>8</v>
      </c>
      <c r="I1" s="225"/>
      <c r="J1" s="225"/>
      <c r="K1" s="7"/>
      <c r="L1" s="7"/>
      <c r="M1" s="53"/>
      <c r="N1" s="53"/>
      <c r="O1" s="140"/>
      <c r="P1" s="140"/>
      <c r="Q1" s="140"/>
      <c r="R1" s="140"/>
      <c r="S1" s="140"/>
      <c r="T1" s="140"/>
      <c r="U1" s="140"/>
      <c r="V1" s="140"/>
      <c r="W1" s="140"/>
      <c r="X1" s="140"/>
      <c r="Y1" s="140"/>
      <c r="Z1" s="140"/>
      <c r="AA1" s="140"/>
      <c r="AB1" s="140"/>
      <c r="AC1" s="140"/>
      <c r="AD1" s="140"/>
      <c r="AE1" s="140"/>
      <c r="AF1" s="140"/>
    </row>
    <row r="2" spans="1:32" s="8" customFormat="1" ht="12" customHeight="1" x14ac:dyDescent="0.2">
      <c r="C2" s="224"/>
      <c r="D2" s="225" t="s">
        <v>19</v>
      </c>
      <c r="E2" s="225"/>
      <c r="F2" s="225"/>
      <c r="G2" s="140"/>
      <c r="H2" s="225" t="s">
        <v>20</v>
      </c>
      <c r="I2" s="225"/>
      <c r="J2" s="225"/>
      <c r="K2" s="225"/>
      <c r="L2" s="225"/>
      <c r="M2" s="225"/>
      <c r="N2" s="225"/>
      <c r="O2" s="225"/>
      <c r="P2" s="225"/>
      <c r="Q2" s="140"/>
      <c r="R2" s="140"/>
      <c r="S2" s="140"/>
      <c r="T2" s="140"/>
      <c r="U2" s="140"/>
      <c r="V2" s="140"/>
      <c r="W2" s="140"/>
      <c r="X2" s="140"/>
      <c r="Y2" s="140"/>
      <c r="Z2" s="140"/>
      <c r="AA2" s="140"/>
      <c r="AB2" s="140"/>
      <c r="AC2" s="140"/>
      <c r="AD2" s="140"/>
      <c r="AE2" s="140"/>
      <c r="AF2" s="140"/>
    </row>
    <row r="3" spans="1:32" s="8" customFormat="1" ht="12" customHeight="1" x14ac:dyDescent="0.2">
      <c r="C3" s="224"/>
      <c r="D3" s="225" t="s">
        <v>40</v>
      </c>
      <c r="E3" s="225"/>
      <c r="F3" s="225"/>
      <c r="G3" s="140"/>
      <c r="H3" s="225" t="s">
        <v>9</v>
      </c>
      <c r="I3" s="225"/>
      <c r="J3" s="225"/>
      <c r="K3" s="140"/>
      <c r="L3" s="140"/>
      <c r="M3" s="53"/>
      <c r="N3" s="53"/>
      <c r="O3" s="140"/>
      <c r="P3" s="140"/>
      <c r="Q3" s="140"/>
      <c r="R3" s="140"/>
      <c r="S3" s="140"/>
      <c r="T3" s="140"/>
      <c r="U3" s="140"/>
      <c r="V3" s="140"/>
      <c r="W3" s="140"/>
      <c r="X3" s="140"/>
      <c r="Y3" s="140"/>
      <c r="Z3" s="140"/>
      <c r="AA3" s="140"/>
      <c r="AB3" s="140"/>
      <c r="AC3" s="140"/>
      <c r="AD3" s="140"/>
      <c r="AE3" s="140"/>
      <c r="AF3" s="140"/>
    </row>
    <row r="5" spans="1:32" ht="21" x14ac:dyDescent="0.35">
      <c r="B5" s="226" t="s">
        <v>51</v>
      </c>
      <c r="C5" s="226"/>
      <c r="D5" s="226"/>
      <c r="E5" s="226"/>
      <c r="F5" s="226"/>
      <c r="G5" s="226"/>
      <c r="H5" s="226"/>
      <c r="I5" s="226"/>
      <c r="J5" s="226"/>
      <c r="K5" s="226"/>
      <c r="L5" s="226"/>
      <c r="M5" s="226"/>
      <c r="N5" s="285" t="s">
        <v>50</v>
      </c>
      <c r="O5" s="286"/>
      <c r="P5" s="286"/>
      <c r="Q5" s="286"/>
      <c r="R5" s="55"/>
    </row>
    <row r="6" spans="1:32" ht="21" x14ac:dyDescent="0.35">
      <c r="B6" s="226" t="s">
        <v>90</v>
      </c>
      <c r="C6" s="226"/>
      <c r="D6" s="226"/>
      <c r="E6" s="226"/>
      <c r="F6" s="226"/>
      <c r="G6" s="226"/>
      <c r="H6" s="226"/>
      <c r="I6" s="226"/>
      <c r="J6" s="226"/>
      <c r="K6" s="226"/>
      <c r="L6" s="226"/>
      <c r="M6" s="226"/>
      <c r="N6" s="230" t="s">
        <v>72</v>
      </c>
      <c r="O6" s="230"/>
      <c r="P6" s="230"/>
      <c r="Q6" s="230"/>
      <c r="R6" s="54"/>
    </row>
    <row r="7" spans="1:32" ht="6" customHeight="1" x14ac:dyDescent="0.25"/>
    <row r="8" spans="1:32" s="2" customFormat="1" ht="32.25" customHeight="1" x14ac:dyDescent="0.25">
      <c r="B8" s="231" t="s">
        <v>1</v>
      </c>
      <c r="C8" s="233" t="s">
        <v>10</v>
      </c>
      <c r="D8" s="235" t="s">
        <v>11</v>
      </c>
      <c r="E8" s="236"/>
      <c r="F8" s="233" t="s">
        <v>14</v>
      </c>
      <c r="G8" s="139"/>
      <c r="H8" s="236" t="s">
        <v>64</v>
      </c>
      <c r="I8" s="236"/>
      <c r="J8" s="237"/>
      <c r="K8" s="238" t="s">
        <v>3</v>
      </c>
      <c r="L8" s="239"/>
      <c r="M8" s="239"/>
      <c r="N8" s="239"/>
      <c r="O8" s="240"/>
      <c r="P8" s="233" t="s">
        <v>0</v>
      </c>
      <c r="Q8" s="233" t="s">
        <v>4</v>
      </c>
      <c r="R8" s="241" t="s">
        <v>18</v>
      </c>
      <c r="S8" s="3"/>
      <c r="T8" s="3"/>
      <c r="U8" s="3"/>
      <c r="V8" s="3"/>
      <c r="W8" s="3"/>
      <c r="X8" s="3"/>
      <c r="Y8" s="3"/>
      <c r="Z8" s="3"/>
      <c r="AA8" s="3"/>
      <c r="AB8" s="3"/>
      <c r="AC8" s="3"/>
      <c r="AD8" s="3"/>
      <c r="AE8" s="3"/>
      <c r="AF8" s="3"/>
    </row>
    <row r="9" spans="1:32" ht="38.25" customHeight="1" x14ac:dyDescent="0.25">
      <c r="B9" s="232"/>
      <c r="C9" s="234"/>
      <c r="D9" s="138" t="s">
        <v>12</v>
      </c>
      <c r="E9" s="138" t="s">
        <v>13</v>
      </c>
      <c r="F9" s="234"/>
      <c r="G9" s="138" t="s">
        <v>93</v>
      </c>
      <c r="H9" s="138" t="s">
        <v>15</v>
      </c>
      <c r="I9" s="138" t="s">
        <v>16</v>
      </c>
      <c r="J9" s="138" t="s">
        <v>142</v>
      </c>
      <c r="K9" s="138" t="s">
        <v>91</v>
      </c>
      <c r="L9" s="28" t="s">
        <v>2</v>
      </c>
      <c r="M9" s="28" t="s">
        <v>92</v>
      </c>
      <c r="N9" s="28" t="s">
        <v>115</v>
      </c>
      <c r="O9" s="28" t="s">
        <v>39</v>
      </c>
      <c r="P9" s="234"/>
      <c r="Q9" s="234"/>
      <c r="R9" s="241"/>
    </row>
    <row r="10" spans="1:32" ht="51.75" customHeight="1" x14ac:dyDescent="0.25">
      <c r="B10" s="135">
        <v>1</v>
      </c>
      <c r="C10" s="29" t="s">
        <v>24</v>
      </c>
      <c r="D10" s="137" t="s">
        <v>25</v>
      </c>
      <c r="E10" s="137" t="s">
        <v>26</v>
      </c>
      <c r="F10" s="136" t="s">
        <v>27</v>
      </c>
      <c r="G10" s="52" t="s">
        <v>27</v>
      </c>
      <c r="H10" s="32">
        <v>13123671</v>
      </c>
      <c r="I10" s="32">
        <v>13594931</v>
      </c>
      <c r="J10" s="32">
        <v>972885.9</v>
      </c>
      <c r="K10" s="33">
        <v>12</v>
      </c>
      <c r="L10" s="33" t="s">
        <v>52</v>
      </c>
      <c r="M10" s="33">
        <v>3</v>
      </c>
      <c r="N10" s="33">
        <v>3</v>
      </c>
      <c r="O10" s="34">
        <f>+N10/M10</f>
        <v>1</v>
      </c>
      <c r="P10" s="35">
        <v>0</v>
      </c>
      <c r="Q10" s="35">
        <f>+J10/I10</f>
        <v>7.1562400721268835E-2</v>
      </c>
      <c r="R10" s="48" t="s">
        <v>59</v>
      </c>
    </row>
    <row r="11" spans="1:32" ht="75" x14ac:dyDescent="0.25">
      <c r="A11" s="242"/>
      <c r="B11" s="245">
        <v>2</v>
      </c>
      <c r="C11" s="248" t="s">
        <v>53</v>
      </c>
      <c r="D11" s="250" t="s">
        <v>28</v>
      </c>
      <c r="E11" s="250" t="s">
        <v>26</v>
      </c>
      <c r="F11" s="36" t="s">
        <v>46</v>
      </c>
      <c r="G11" s="52" t="s">
        <v>76</v>
      </c>
      <c r="H11" s="253">
        <v>8670574</v>
      </c>
      <c r="I11" s="253">
        <v>9328630</v>
      </c>
      <c r="J11" s="253">
        <v>337012.7</v>
      </c>
      <c r="K11" s="37">
        <v>7790255.9999999991</v>
      </c>
      <c r="L11" s="36" t="s">
        <v>34</v>
      </c>
      <c r="M11" s="40">
        <v>893808</v>
      </c>
      <c r="N11" s="40">
        <v>893808</v>
      </c>
      <c r="O11" s="34">
        <f>+N11/M11</f>
        <v>1</v>
      </c>
      <c r="P11" s="34">
        <f>+N11/M11</f>
        <v>1</v>
      </c>
      <c r="Q11" s="256">
        <f>+J11/I11</f>
        <v>3.6126708852210886E-2</v>
      </c>
      <c r="R11" s="49" t="s">
        <v>63</v>
      </c>
    </row>
    <row r="12" spans="1:32" ht="119.25" customHeight="1" x14ac:dyDescent="0.25">
      <c r="A12" s="243"/>
      <c r="B12" s="246"/>
      <c r="C12" s="249"/>
      <c r="D12" s="251"/>
      <c r="E12" s="251"/>
      <c r="F12" s="132" t="s">
        <v>29</v>
      </c>
      <c r="G12" s="52" t="s">
        <v>77</v>
      </c>
      <c r="H12" s="254"/>
      <c r="I12" s="254"/>
      <c r="J12" s="254"/>
      <c r="K12" s="40">
        <v>12</v>
      </c>
      <c r="L12" s="36" t="s">
        <v>52</v>
      </c>
      <c r="M12" s="40">
        <v>1</v>
      </c>
      <c r="N12" s="41">
        <v>1</v>
      </c>
      <c r="O12" s="34">
        <f>+N12/M12</f>
        <v>1</v>
      </c>
      <c r="P12" s="34">
        <f t="shared" ref="P12:P18" si="0">+N12/M12</f>
        <v>1</v>
      </c>
      <c r="Q12" s="257"/>
      <c r="R12" s="49" t="s">
        <v>66</v>
      </c>
    </row>
    <row r="13" spans="1:32" ht="93.75" customHeight="1" x14ac:dyDescent="0.25">
      <c r="A13" s="243"/>
      <c r="B13" s="246"/>
      <c r="C13" s="249"/>
      <c r="D13" s="251"/>
      <c r="E13" s="251"/>
      <c r="F13" s="132" t="s">
        <v>56</v>
      </c>
      <c r="G13" s="52" t="s">
        <v>78</v>
      </c>
      <c r="H13" s="254"/>
      <c r="I13" s="254"/>
      <c r="J13" s="254"/>
      <c r="K13" s="40">
        <v>341291</v>
      </c>
      <c r="L13" s="36" t="s">
        <v>34</v>
      </c>
      <c r="M13" s="40">
        <v>2049</v>
      </c>
      <c r="N13" s="40">
        <v>4008</v>
      </c>
      <c r="O13" s="34">
        <f t="shared" ref="O13:O15" si="1">+N13/M13</f>
        <v>1.9560761346998536</v>
      </c>
      <c r="P13" s="34">
        <f t="shared" si="0"/>
        <v>1.9560761346998536</v>
      </c>
      <c r="Q13" s="257"/>
      <c r="R13" s="49" t="s">
        <v>63</v>
      </c>
    </row>
    <row r="14" spans="1:32" ht="56.25" x14ac:dyDescent="0.25">
      <c r="A14" s="244"/>
      <c r="B14" s="247"/>
      <c r="C14" s="249"/>
      <c r="D14" s="252"/>
      <c r="E14" s="252"/>
      <c r="F14" s="36" t="s">
        <v>47</v>
      </c>
      <c r="G14" s="52" t="s">
        <v>79</v>
      </c>
      <c r="H14" s="254"/>
      <c r="I14" s="254"/>
      <c r="J14" s="254"/>
      <c r="K14" s="40">
        <v>65</v>
      </c>
      <c r="L14" s="36" t="s">
        <v>37</v>
      </c>
      <c r="M14" s="40">
        <v>4</v>
      </c>
      <c r="N14" s="40">
        <v>5</v>
      </c>
      <c r="O14" s="34">
        <f t="shared" si="1"/>
        <v>1.25</v>
      </c>
      <c r="P14" s="34">
        <f t="shared" si="0"/>
        <v>1.25</v>
      </c>
      <c r="Q14" s="257"/>
      <c r="R14" s="49" t="s">
        <v>63</v>
      </c>
    </row>
    <row r="15" spans="1:32" ht="96" customHeight="1" x14ac:dyDescent="0.25">
      <c r="B15" s="131">
        <v>3</v>
      </c>
      <c r="C15" s="249"/>
      <c r="D15" s="134" t="s">
        <v>30</v>
      </c>
      <c r="E15" s="134" t="s">
        <v>26</v>
      </c>
      <c r="F15" s="132" t="s">
        <v>48</v>
      </c>
      <c r="G15" s="52" t="s">
        <v>80</v>
      </c>
      <c r="H15" s="254"/>
      <c r="I15" s="254"/>
      <c r="J15" s="254"/>
      <c r="K15" s="40">
        <v>50000</v>
      </c>
      <c r="L15" s="36" t="s">
        <v>36</v>
      </c>
      <c r="M15" s="40">
        <v>6000</v>
      </c>
      <c r="N15" s="40">
        <v>660</v>
      </c>
      <c r="O15" s="34">
        <f t="shared" si="1"/>
        <v>0.11</v>
      </c>
      <c r="P15" s="34">
        <v>0</v>
      </c>
      <c r="Q15" s="257"/>
      <c r="R15" s="49" t="s">
        <v>63</v>
      </c>
    </row>
    <row r="16" spans="1:32" ht="150" x14ac:dyDescent="0.25">
      <c r="B16" s="131"/>
      <c r="C16" s="133"/>
      <c r="D16" s="134" t="s">
        <v>30</v>
      </c>
      <c r="E16" s="134" t="s">
        <v>26</v>
      </c>
      <c r="F16" s="132" t="s">
        <v>61</v>
      </c>
      <c r="G16" s="52" t="s">
        <v>81</v>
      </c>
      <c r="H16" s="255"/>
      <c r="I16" s="255"/>
      <c r="J16" s="255"/>
      <c r="K16" s="40">
        <v>499</v>
      </c>
      <c r="L16" s="36" t="s">
        <v>60</v>
      </c>
      <c r="M16" s="40">
        <v>50</v>
      </c>
      <c r="N16" s="40">
        <v>4</v>
      </c>
      <c r="O16" s="34">
        <f>+N16/M16</f>
        <v>0.08</v>
      </c>
      <c r="P16" s="34">
        <f t="shared" si="0"/>
        <v>0.08</v>
      </c>
      <c r="Q16" s="258"/>
      <c r="R16" s="49" t="s">
        <v>67</v>
      </c>
    </row>
    <row r="17" spans="2:66" ht="81.75" customHeight="1" x14ac:dyDescent="0.25">
      <c r="B17" s="259">
        <v>4</v>
      </c>
      <c r="C17" s="248" t="s">
        <v>54</v>
      </c>
      <c r="D17" s="250" t="s">
        <v>31</v>
      </c>
      <c r="E17" s="250" t="s">
        <v>26</v>
      </c>
      <c r="F17" s="248" t="s">
        <v>33</v>
      </c>
      <c r="G17" s="52" t="s">
        <v>82</v>
      </c>
      <c r="H17" s="253">
        <v>4255000</v>
      </c>
      <c r="I17" s="253">
        <v>3055000</v>
      </c>
      <c r="J17" s="253">
        <v>0</v>
      </c>
      <c r="K17" s="40">
        <v>102804</v>
      </c>
      <c r="L17" s="36" t="s">
        <v>34</v>
      </c>
      <c r="M17" s="40">
        <v>0</v>
      </c>
      <c r="N17" s="40">
        <v>0</v>
      </c>
      <c r="O17" s="34">
        <v>0</v>
      </c>
      <c r="P17" s="34">
        <v>0</v>
      </c>
      <c r="Q17" s="256" t="e">
        <f>+I17/#REF!</f>
        <v>#REF!</v>
      </c>
      <c r="R17" s="49" t="s">
        <v>68</v>
      </c>
    </row>
    <row r="18" spans="2:66" ht="62.25" hidden="1" customHeight="1" x14ac:dyDescent="0.25">
      <c r="B18" s="260"/>
      <c r="C18" s="261"/>
      <c r="D18" s="252"/>
      <c r="E18" s="252"/>
      <c r="F18" s="261"/>
      <c r="G18" s="52" t="s">
        <v>83</v>
      </c>
      <c r="H18" s="254"/>
      <c r="I18" s="254"/>
      <c r="J18" s="254"/>
      <c r="K18" s="50">
        <v>1</v>
      </c>
      <c r="L18" s="51" t="s">
        <v>57</v>
      </c>
      <c r="M18" s="50">
        <v>1</v>
      </c>
      <c r="N18" s="50">
        <v>0</v>
      </c>
      <c r="O18" s="34">
        <f t="shared" ref="O18:O20" si="2">+N18/M18</f>
        <v>0</v>
      </c>
      <c r="P18" s="34">
        <f t="shared" si="0"/>
        <v>0</v>
      </c>
      <c r="Q18" s="258" t="e">
        <f>+I18/#REF!</f>
        <v>#REF!</v>
      </c>
      <c r="R18" s="49" t="s">
        <v>68</v>
      </c>
    </row>
    <row r="19" spans="2:66" ht="90.75" customHeight="1" x14ac:dyDescent="0.25">
      <c r="B19" s="259">
        <v>5</v>
      </c>
      <c r="C19" s="248" t="s">
        <v>55</v>
      </c>
      <c r="D19" s="250" t="s">
        <v>32</v>
      </c>
      <c r="E19" s="250" t="s">
        <v>26</v>
      </c>
      <c r="F19" s="248" t="s">
        <v>33</v>
      </c>
      <c r="G19" s="52" t="s">
        <v>84</v>
      </c>
      <c r="H19" s="253">
        <v>3250755</v>
      </c>
      <c r="I19" s="253">
        <v>3321439</v>
      </c>
      <c r="J19" s="253">
        <v>175074.9</v>
      </c>
      <c r="K19" s="38">
        <v>15</v>
      </c>
      <c r="L19" s="36" t="s">
        <v>38</v>
      </c>
      <c r="M19" s="40">
        <v>2</v>
      </c>
      <c r="N19" s="40">
        <v>0</v>
      </c>
      <c r="O19" s="34">
        <f>+N19/M19</f>
        <v>0</v>
      </c>
      <c r="P19" s="34">
        <v>0</v>
      </c>
      <c r="Q19" s="256">
        <f t="shared" ref="Q19:Q20" si="3">+J19/I19</f>
        <v>5.2710557080831527E-2</v>
      </c>
      <c r="R19" s="49" t="s">
        <v>69</v>
      </c>
    </row>
    <row r="20" spans="2:66" ht="90" customHeight="1" x14ac:dyDescent="0.25">
      <c r="B20" s="262"/>
      <c r="C20" s="249"/>
      <c r="D20" s="251"/>
      <c r="E20" s="251"/>
      <c r="F20" s="249"/>
      <c r="G20" s="52" t="s">
        <v>85</v>
      </c>
      <c r="H20" s="254"/>
      <c r="I20" s="254"/>
      <c r="J20" s="254"/>
      <c r="K20" s="38">
        <v>95</v>
      </c>
      <c r="L20" s="36" t="s">
        <v>38</v>
      </c>
      <c r="M20" s="40">
        <v>10</v>
      </c>
      <c r="N20" s="40">
        <v>6</v>
      </c>
      <c r="O20" s="34">
        <f t="shared" si="2"/>
        <v>0.6</v>
      </c>
      <c r="P20" s="34">
        <v>0</v>
      </c>
      <c r="Q20" s="257" t="e">
        <f t="shared" si="3"/>
        <v>#DIV/0!</v>
      </c>
      <c r="R20" s="49" t="s">
        <v>68</v>
      </c>
    </row>
    <row r="21" spans="2:66" ht="3.75" customHeight="1" x14ac:dyDescent="0.25">
      <c r="B21" s="4"/>
      <c r="C21" s="5"/>
      <c r="D21" s="11"/>
      <c r="E21" s="10"/>
      <c r="F21" s="5"/>
      <c r="G21" s="44"/>
      <c r="H21" s="19"/>
      <c r="I21" s="20"/>
      <c r="J21" s="21"/>
      <c r="K21" s="5"/>
      <c r="L21" s="5"/>
      <c r="M21" s="12"/>
      <c r="N21" s="12"/>
      <c r="O21" s="12"/>
      <c r="P21" s="5"/>
      <c r="Q21" s="5"/>
      <c r="R21" s="6"/>
    </row>
    <row r="22" spans="2:66" ht="15.75" x14ac:dyDescent="0.25">
      <c r="D22" s="26"/>
      <c r="H22" s="22">
        <f>SUM(H10:H20)</f>
        <v>29300000</v>
      </c>
      <c r="I22" s="22">
        <f>SUM(I10:I20)</f>
        <v>29300000</v>
      </c>
      <c r="J22" s="22">
        <f>SUM(J10:J20)</f>
        <v>1484973.5</v>
      </c>
    </row>
    <row r="23" spans="2:66" x14ac:dyDescent="0.25">
      <c r="B23" t="s">
        <v>143</v>
      </c>
      <c r="S23" s="263" t="s">
        <v>49</v>
      </c>
      <c r="T23" s="263"/>
      <c r="U23" s="263"/>
      <c r="V23" s="263"/>
    </row>
    <row r="24" spans="2:66" ht="18" customHeight="1" x14ac:dyDescent="0.25">
      <c r="S24" s="18"/>
      <c r="T24" s="264" t="s">
        <v>41</v>
      </c>
      <c r="U24" s="264"/>
      <c r="V24" s="264"/>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row>
    <row r="25" spans="2:66" ht="18" customHeight="1" x14ac:dyDescent="0.25">
      <c r="B25" s="9"/>
      <c r="S25" s="13"/>
      <c r="T25" s="264" t="s">
        <v>42</v>
      </c>
      <c r="U25" s="264"/>
      <c r="V25" s="264"/>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row>
    <row r="26" spans="2:66" ht="21.75" customHeight="1" x14ac:dyDescent="0.25">
      <c r="F26" s="268" t="s">
        <v>21</v>
      </c>
      <c r="G26" s="268"/>
      <c r="H26" s="268"/>
      <c r="I26" s="268"/>
      <c r="J26" s="268"/>
      <c r="K26" s="268"/>
      <c r="L26" s="268"/>
      <c r="M26" s="268"/>
      <c r="S26" s="14"/>
      <c r="T26" s="264" t="s">
        <v>43</v>
      </c>
      <c r="U26" s="264"/>
      <c r="V26" s="264"/>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row>
    <row r="27" spans="2:66" ht="21" customHeight="1" x14ac:dyDescent="0.25">
      <c r="F27" s="268"/>
      <c r="G27" s="268"/>
      <c r="H27" s="268"/>
      <c r="I27" s="268"/>
      <c r="J27" s="268"/>
      <c r="K27" s="268"/>
      <c r="L27" s="268"/>
      <c r="M27" s="268"/>
      <c r="S27" s="15"/>
      <c r="T27" s="264" t="s">
        <v>44</v>
      </c>
      <c r="U27" s="264"/>
      <c r="V27" s="264"/>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row>
    <row r="28" spans="2:66" ht="18" customHeight="1" x14ac:dyDescent="0.25">
      <c r="F28" s="269" t="str">
        <f>N6</f>
        <v>ABRIL</v>
      </c>
      <c r="G28" s="269"/>
      <c r="H28" s="269"/>
      <c r="I28" s="269"/>
      <c r="J28" s="269"/>
      <c r="K28" s="269"/>
      <c r="L28" s="269"/>
      <c r="M28" s="269"/>
      <c r="S28" s="16"/>
      <c r="T28" s="264" t="s">
        <v>45</v>
      </c>
      <c r="U28" s="264"/>
      <c r="V28" s="264"/>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row>
    <row r="29" spans="2:66" ht="30" customHeight="1" x14ac:dyDescent="0.25">
      <c r="C29" s="266" t="s">
        <v>58</v>
      </c>
      <c r="D29" s="266"/>
      <c r="E29" s="266"/>
      <c r="K29" s="267" t="s">
        <v>22</v>
      </c>
      <c r="L29" s="267"/>
      <c r="M29" s="267"/>
    </row>
    <row r="33" spans="13:14" x14ac:dyDescent="0.25">
      <c r="M33" s="1"/>
      <c r="N33" s="1"/>
    </row>
    <row r="34" spans="13:14" x14ac:dyDescent="0.25">
      <c r="M34" s="1"/>
      <c r="N34" s="1"/>
    </row>
    <row r="35" spans="13:14" x14ac:dyDescent="0.25">
      <c r="M35" s="1"/>
      <c r="N35" s="1"/>
    </row>
    <row r="36" spans="13:14" x14ac:dyDescent="0.25">
      <c r="M36" s="1"/>
      <c r="N36" s="1"/>
    </row>
    <row r="37" spans="13:14" x14ac:dyDescent="0.25">
      <c r="M37" s="1"/>
      <c r="N37" s="1"/>
    </row>
    <row r="38" spans="13:14" x14ac:dyDescent="0.25">
      <c r="M38" s="1"/>
      <c r="N38" s="1"/>
    </row>
    <row r="39" spans="13:14" x14ac:dyDescent="0.25">
      <c r="M39" s="1"/>
      <c r="N39" s="1"/>
    </row>
    <row r="40" spans="13:14" x14ac:dyDescent="0.25">
      <c r="M40" s="1"/>
      <c r="N40" s="1"/>
    </row>
    <row r="41" spans="13:14" x14ac:dyDescent="0.25">
      <c r="M41" s="1"/>
      <c r="N41" s="1"/>
    </row>
    <row r="42" spans="13:14" x14ac:dyDescent="0.25">
      <c r="M42" s="1"/>
      <c r="N42" s="1"/>
    </row>
    <row r="43" spans="13:14" x14ac:dyDescent="0.25">
      <c r="M43" s="1"/>
      <c r="N43" s="1"/>
    </row>
    <row r="44" spans="13:14" x14ac:dyDescent="0.25">
      <c r="M44" s="1"/>
      <c r="N44" s="1"/>
    </row>
    <row r="45" spans="13:14" x14ac:dyDescent="0.25">
      <c r="M45" s="1"/>
      <c r="N45" s="1"/>
    </row>
    <row r="46" spans="13:14" x14ac:dyDescent="0.25">
      <c r="M46" s="1"/>
      <c r="N46" s="1"/>
    </row>
    <row r="47" spans="13:14" x14ac:dyDescent="0.25">
      <c r="M47" s="1"/>
      <c r="N47" s="1"/>
    </row>
    <row r="48" spans="13:14" x14ac:dyDescent="0.25">
      <c r="M48" s="1"/>
      <c r="N48" s="1"/>
    </row>
    <row r="49" spans="3:14" ht="46.5" customHeight="1" x14ac:dyDescent="0.25">
      <c r="M49" s="1"/>
      <c r="N49" s="1"/>
    </row>
    <row r="50" spans="3:14" ht="191.25" customHeight="1" x14ac:dyDescent="0.25">
      <c r="M50" s="1"/>
      <c r="N50" s="1"/>
    </row>
    <row r="51" spans="3:14" ht="15" customHeight="1" x14ac:dyDescent="0.25"/>
    <row r="52" spans="3:14" ht="15" customHeight="1" x14ac:dyDescent="0.25"/>
    <row r="53" spans="3:14" ht="15" customHeight="1" x14ac:dyDescent="0.25">
      <c r="G53" s="271" t="s">
        <v>35</v>
      </c>
      <c r="H53" s="271"/>
      <c r="I53" s="271"/>
      <c r="J53" s="271"/>
      <c r="K53" s="271"/>
    </row>
    <row r="54" spans="3:14" ht="4.5" customHeight="1" x14ac:dyDescent="0.25">
      <c r="G54" s="271"/>
      <c r="H54" s="271"/>
      <c r="I54" s="271"/>
      <c r="J54" s="271"/>
      <c r="K54" s="271"/>
    </row>
    <row r="55" spans="3:14" ht="18.75" customHeight="1" x14ac:dyDescent="0.25">
      <c r="G55" s="271"/>
      <c r="H55" s="271"/>
      <c r="I55" s="271"/>
      <c r="J55" s="271"/>
      <c r="K55" s="271"/>
    </row>
    <row r="56" spans="3:14" ht="18.75" customHeight="1" x14ac:dyDescent="0.3">
      <c r="G56" s="272" t="str">
        <f>N6</f>
        <v>ABRIL</v>
      </c>
      <c r="H56" s="272"/>
      <c r="I56" s="272"/>
      <c r="J56" s="272"/>
      <c r="K56" s="272"/>
    </row>
    <row r="57" spans="3:14" ht="22.5" customHeight="1" x14ac:dyDescent="0.25"/>
    <row r="58" spans="3:14" ht="13.5" customHeight="1" x14ac:dyDescent="0.25">
      <c r="C58" s="267" t="s">
        <v>23</v>
      </c>
      <c r="D58" s="267"/>
      <c r="E58" s="267"/>
      <c r="K58" s="273" t="s">
        <v>23</v>
      </c>
      <c r="L58" s="273"/>
      <c r="M58" s="273"/>
    </row>
    <row r="59" spans="3:14" ht="30" customHeight="1" x14ac:dyDescent="0.25"/>
    <row r="75" spans="15:18" ht="39" customHeight="1" x14ac:dyDescent="0.25"/>
    <row r="76" spans="15:18" ht="30" customHeight="1" x14ac:dyDescent="0.25"/>
    <row r="79" spans="15:18" ht="26.25" customHeight="1" x14ac:dyDescent="0.25"/>
    <row r="80" spans="15:18" ht="30.75" customHeight="1" x14ac:dyDescent="0.25">
      <c r="O80" s="263"/>
      <c r="P80" s="263"/>
      <c r="Q80" s="263"/>
      <c r="R80" s="263"/>
    </row>
    <row r="81" spans="10:18" ht="34.5" customHeight="1" x14ac:dyDescent="0.25">
      <c r="O81" s="263"/>
      <c r="P81" s="263"/>
      <c r="Q81" s="263"/>
      <c r="R81" s="263"/>
    </row>
    <row r="82" spans="10:18" ht="27.75" customHeight="1" x14ac:dyDescent="0.25">
      <c r="O82" s="263" t="s">
        <v>49</v>
      </c>
      <c r="P82" s="263"/>
      <c r="Q82" s="263"/>
      <c r="R82" s="263"/>
    </row>
    <row r="83" spans="10:18" ht="18" x14ac:dyDescent="0.25">
      <c r="O83" s="18"/>
      <c r="P83" s="270" t="s">
        <v>41</v>
      </c>
      <c r="Q83" s="270"/>
      <c r="R83" s="270"/>
    </row>
    <row r="84" spans="10:18" ht="18" x14ac:dyDescent="0.25">
      <c r="O84" s="13"/>
      <c r="P84" s="270" t="s">
        <v>42</v>
      </c>
      <c r="Q84" s="270"/>
      <c r="R84" s="270"/>
    </row>
    <row r="85" spans="10:18" ht="18" x14ac:dyDescent="0.25">
      <c r="O85" s="14"/>
      <c r="P85" s="270" t="s">
        <v>43</v>
      </c>
      <c r="Q85" s="270"/>
      <c r="R85" s="270"/>
    </row>
    <row r="86" spans="10:18" ht="18" x14ac:dyDescent="0.25">
      <c r="O86" s="15"/>
      <c r="P86" s="270" t="s">
        <v>44</v>
      </c>
      <c r="Q86" s="270"/>
      <c r="R86" s="270"/>
    </row>
    <row r="87" spans="10:18" ht="25.5" customHeight="1" x14ac:dyDescent="0.25">
      <c r="O87" s="16"/>
      <c r="P87" s="270" t="s">
        <v>45</v>
      </c>
      <c r="Q87" s="270"/>
      <c r="R87" s="270"/>
    </row>
    <row r="92" spans="10:18" x14ac:dyDescent="0.25">
      <c r="J92" s="1" t="s">
        <v>62</v>
      </c>
    </row>
  </sheetData>
  <mergeCells count="69">
    <mergeCell ref="P86:R86"/>
    <mergeCell ref="P87:R87"/>
    <mergeCell ref="C58:E58"/>
    <mergeCell ref="K58:M58"/>
    <mergeCell ref="O80:R80"/>
    <mergeCell ref="O81:R81"/>
    <mergeCell ref="O82:R82"/>
    <mergeCell ref="P83:R83"/>
    <mergeCell ref="C29:E29"/>
    <mergeCell ref="K29:M29"/>
    <mergeCell ref="G53:K55"/>
    <mergeCell ref="P84:R84"/>
    <mergeCell ref="P85:R85"/>
    <mergeCell ref="G56:K56"/>
    <mergeCell ref="F28:M28"/>
    <mergeCell ref="T28:V28"/>
    <mergeCell ref="H17:H18"/>
    <mergeCell ref="I17:I18"/>
    <mergeCell ref="J17:J18"/>
    <mergeCell ref="Q17:Q18"/>
    <mergeCell ref="H19:H20"/>
    <mergeCell ref="I19:I20"/>
    <mergeCell ref="J19:J20"/>
    <mergeCell ref="Q19:Q20"/>
    <mergeCell ref="S23:V23"/>
    <mergeCell ref="T24:V24"/>
    <mergeCell ref="T25:V25"/>
    <mergeCell ref="F26:M27"/>
    <mergeCell ref="T26:V26"/>
    <mergeCell ref="T27:V27"/>
    <mergeCell ref="B19:B20"/>
    <mergeCell ref="C19:C20"/>
    <mergeCell ref="D19:D20"/>
    <mergeCell ref="E19:E20"/>
    <mergeCell ref="F19:F20"/>
    <mergeCell ref="B17:B18"/>
    <mergeCell ref="C17:C18"/>
    <mergeCell ref="D17:D18"/>
    <mergeCell ref="E17:E18"/>
    <mergeCell ref="F17:F18"/>
    <mergeCell ref="R8:R9"/>
    <mergeCell ref="A11:A14"/>
    <mergeCell ref="B11:B14"/>
    <mergeCell ref="C11:C15"/>
    <mergeCell ref="D11:D14"/>
    <mergeCell ref="E11:E14"/>
    <mergeCell ref="H11:H16"/>
    <mergeCell ref="I11:I16"/>
    <mergeCell ref="J11:J16"/>
    <mergeCell ref="Q11:Q16"/>
    <mergeCell ref="B5:M5"/>
    <mergeCell ref="N5:Q5"/>
    <mergeCell ref="B6:M6"/>
    <mergeCell ref="N6:Q6"/>
    <mergeCell ref="B8:B9"/>
    <mergeCell ref="C8:C9"/>
    <mergeCell ref="D8:E8"/>
    <mergeCell ref="F8:F9"/>
    <mergeCell ref="H8:J8"/>
    <mergeCell ref="K8:O8"/>
    <mergeCell ref="P8:P9"/>
    <mergeCell ref="Q8:Q9"/>
    <mergeCell ref="C1:C3"/>
    <mergeCell ref="D1:F1"/>
    <mergeCell ref="H1:J1"/>
    <mergeCell ref="D2:F2"/>
    <mergeCell ref="H2:P2"/>
    <mergeCell ref="D3:F3"/>
    <mergeCell ref="H3:J3"/>
  </mergeCells>
  <conditionalFormatting sqref="S24">
    <cfRule type="cellIs" priority="12" operator="greaterThanOrEqual">
      <formula>100</formula>
    </cfRule>
  </conditionalFormatting>
  <conditionalFormatting sqref="O10:O20">
    <cfRule type="cellIs" dxfId="47" priority="4" operator="between">
      <formula>0.7</formula>
      <formula>0.9</formula>
    </cfRule>
    <cfRule type="cellIs" dxfId="46" priority="5" operator="lessThan">
      <formula>0.5</formula>
    </cfRule>
    <cfRule type="cellIs" dxfId="45" priority="6" operator="between">
      <formula>0.5</formula>
      <formula>0.69</formula>
    </cfRule>
    <cfRule type="cellIs" dxfId="44" priority="7" operator="between">
      <formula>0.7</formula>
      <formula>0.89</formula>
    </cfRule>
    <cfRule type="cellIs" dxfId="43" priority="8" operator="between">
      <formula>0.7</formula>
      <formula>0.89</formula>
    </cfRule>
    <cfRule type="cellIs" dxfId="42" priority="9" operator="greaterThan">
      <formula>0.99</formula>
    </cfRule>
    <cfRule type="cellIs" dxfId="41" priority="10" operator="between">
      <formula>0.9</formula>
      <formula>0.99</formula>
    </cfRule>
    <cfRule type="cellIs" dxfId="40" priority="11" operator="greaterThan">
      <formula>1</formula>
    </cfRule>
  </conditionalFormatting>
  <conditionalFormatting sqref="O10:O20">
    <cfRule type="cellIs" dxfId="39" priority="3" operator="between">
      <formula>0.7</formula>
      <formula>0.8999</formula>
    </cfRule>
  </conditionalFormatting>
  <conditionalFormatting sqref="O15:O20">
    <cfRule type="cellIs" dxfId="38" priority="2" operator="between">
      <formula>0.9</formula>
      <formula>0.9999</formula>
    </cfRule>
  </conditionalFormatting>
  <conditionalFormatting sqref="O83">
    <cfRule type="cellIs" priority="1" operator="greaterThanOrEqual">
      <formula>100</formula>
    </cfRule>
  </conditionalFormatting>
  <printOptions horizontalCentered="1" verticalCentered="1"/>
  <pageMargins left="0.7" right="0.7" top="0.75" bottom="0.41" header="0.3" footer="0.3"/>
  <pageSetup scale="46" fitToHeight="0" orientation="landscape" horizontalDpi="4294967293" verticalDpi="4294967293" r:id="rId1"/>
  <rowBreaks count="3" manualBreakCount="3">
    <brk id="24" max="16" man="1"/>
    <brk id="50" max="16383" man="1"/>
    <brk id="88" max="16"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Diciembre</vt:lpstr>
      <vt:lpstr>Noviembre</vt:lpstr>
      <vt:lpstr>Octubre</vt:lpstr>
      <vt:lpstr>Septiembre</vt:lpstr>
      <vt:lpstr>Agosto</vt:lpstr>
      <vt:lpstr>julio</vt:lpstr>
      <vt:lpstr>Junio</vt:lpstr>
      <vt:lpstr>Mayo</vt:lpstr>
      <vt:lpstr>Abril</vt:lpstr>
      <vt:lpstr>Marzo</vt:lpstr>
      <vt:lpstr>Febrero</vt:lpstr>
      <vt:lpstr>Enero 2022</vt:lpstr>
      <vt:lpstr>METAS </vt:lpstr>
      <vt:lpstr>Hoja1</vt:lpstr>
      <vt:lpstr>Abril!Área_de_impresión</vt:lpstr>
      <vt:lpstr>Diciembre!Área_de_impresión</vt:lpstr>
      <vt:lpstr>'Enero 2022'!Área_de_impresión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Tobar</dc:creator>
  <cp:lastModifiedBy>Mirza Maciel Mejia Callejas</cp:lastModifiedBy>
  <cp:lastPrinted>2022-02-11T20:52:36Z</cp:lastPrinted>
  <dcterms:created xsi:type="dcterms:W3CDTF">2014-11-03T17:08:04Z</dcterms:created>
  <dcterms:modified xsi:type="dcterms:W3CDTF">2022-02-11T20:52:50Z</dcterms:modified>
</cp:coreProperties>
</file>